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087A8E8E-FF70-4259-8D0D-03D0719F564A}"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charges'!$R$10:$R$157</definedName>
    <definedName name="_xlnm._FilterDatabase" localSheetId="6" hidden="1">'Annex 4 LDNO charges'!$L$13:$M$203</definedName>
    <definedName name="_xlnm._FilterDatabase" localSheetId="7" hidden="1">'Annex 5 LLFs'!$S$17:$U$142</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D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<sst xmlns="http://schemas.openxmlformats.org/spreadsheetml/2006/main" count="4428" uniqueCount="1631">
  <si>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</si>
  <si>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</si>
  <si>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</si>
  <si>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</si>
  <si>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</si>
  <si>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</si>
  <si>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</si>
  <si>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</si>
  <si>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</si>
  <si>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</si>
  <si>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</si>
  <si>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</si>
  <si>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</si>
  <si>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</si>
  <si>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</si>
  <si>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</si>
  <si>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</si>
  <si>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</si>
  <si>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</si>
  <si>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</si>
  <si>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</si>
  <si>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</si>
  <si>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</si>
  <si>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</si>
  <si>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</si>
  <si>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</si>
  <si>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</si>
  <si>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</si>
  <si>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</si>
  <si>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</si>
  <si>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</si>
  <si>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</si>
  <si>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</si>
  <si>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</si>
  <si>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</si>
  <si>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</si>
  <si>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</si>
  <si>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</si>
  <si>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</si>
  <si>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</si>
  <si>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</si>
  <si>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</si>
  <si>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</si>
  <si>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</si>
  <si>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</si>
  <si>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</si>
  <si>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</si>
  <si>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</si>
  <si>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</si>
  <si>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</si>
  <si>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</si>
  <si>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</si>
  <si>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</si>
  <si>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</si>
  <si>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</si>
  <si>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</si>
  <si>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</si>
  <si>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</si>
  <si>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</si>
  <si>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</si>
  <si>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</si>
  <si>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</si>
  <si>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</si>
  <si>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</si>
  <si>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</si>
  <si>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</si>
  <si>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</si>
  <si>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</si>
  <si>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</si>
  <si>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</si>
  <si>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</si>
  <si>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</si>
  <si>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</si>
  <si>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</si>
  <si>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</si>
  <si>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</si>
  <si>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</si>
  <si>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</si>
  <si>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</si>
  <si>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</si>
  <si>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</si>
  <si>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</si>
  <si>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</si>
  <si>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</si>
  <si>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</si>
  <si>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</si>
  <si>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</si>
  <si>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</si>
  <si>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</si>
  <si>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</si>
  <si>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</si>
  <si>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</si>
  <si>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</si>
  <si>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</si>
  <si>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</si>
  <si>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</si>
  <si>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</si>
  <si>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</si>
  <si>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</si>
  <si>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</si>
  <si>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</si>
  <si>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</si>
  <si>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</si>
  <si>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</si>
  <si>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</si>
  <si>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</si>
  <si>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</si>
  <si>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</si>
  <si>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</si>
  <si>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</si>
  <si>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</si>
  <si>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</si>
  <si>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</si>
  <si>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</si>
  <si>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</si>
  <si>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</si>
  <si>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</si>
  <si>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</si>
  <si>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</si>
  <si>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</si>
  <si>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</si>
  <si>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</si>
  <si>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</si>
  <si>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</si>
  <si>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</si>
  <si>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</si>
  <si>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</si>
  <si>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</si>
  <si>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</si>
  <si>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</si>
  <si>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</si>
  <si>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</si>
  <si>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</si>
  <si>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</si>
  <si>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</si>
  <si>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</si>
  <si>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</si>
  <si>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</si>
  <si>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</si>
  <si>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</si>
  <si>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</si>
  <si>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</si>
  <si>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</si>
  <si>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</si>
  <si>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</si>
  <si>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</si>
  <si>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</si>
  <si>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</si>
  <si>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</si>
  <si>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</si>
  <si>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</si>
  <si>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</si>
  <si>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</si>
  <si>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</si>
  <si>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</si>
  <si>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</si>
  <si>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</si>
  <si>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</si>
  <si>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</si>
  <si>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</si>
  <si>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</si>
  <si>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</si>
  <si>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</si>
  <si>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</si>
  <si>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</si>
  <si>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</si>
  <si>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</si>
  <si>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</si>
  <si>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</si>
  <si>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</si>
  <si>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</si>
  <si>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</si>
  <si>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</si>
  <si>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</si>
  <si>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</si>
  <si>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</si>
  <si>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</si>
  <si>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</si>
  <si>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</si>
  <si>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</si>
  <si>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</si>
  <si>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</si>
  <si>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</si>
  <si>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</si>
  <si>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</si>
  <si>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</si>
  <si>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</si>
  <si>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</si>
  <si>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</si>
  <si>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</si>
  <si>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</si>
  <si>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</si>
  <si>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</si>
  <si>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</si>
  <si>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</si>
  <si>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</si>
  <si>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</si>
  <si>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</si>
  <si>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</si>
  <si>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</si>
  <si>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</si>
  <si>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</si>
  <si>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</si>
  <si>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</si>
  <si>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</si>
  <si>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</si>
  <si>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</si>
  <si>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</si>
  <si>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</si>
  <si>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</si>
  <si>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</si>
  <si>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</si>
  <si>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</si>
  <si>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</si>
  <si>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</si>
  <si>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</si>
  <si>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</si>
  <si>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</si>
  <si>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</si>
  <si>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</si>
  <si>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</si>
  <si>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</si>
  <si>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</si>
  <si>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</si>
  <si>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</si>
  <si>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</si>
  <si>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</si>
  <si>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</si>
  <si>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</si>
  <si>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</si>
  <si>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</si>
  <si>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</si>
  <si>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</si>
  <si>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</si>
  <si>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</si>
  <si>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</si>
  <si>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</si>
  <si>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</si>
  <si>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</si>
  <si>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</si>
  <si>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</si>
  <si>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</si>
  <si>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</si>
  <si>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</si>
  <si>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</si>
  <si>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</si>
  <si>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</si>
  <si>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</si>
  <si>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</si>
  <si>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</si>
  <si>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</si>
  <si>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</si>
  <si>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</si>
  <si>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</si>
  <si>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</si>
  <si>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</si>
  <si>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</si>
  <si>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</si>
  <si>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</si>
  <si>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</si>
  <si>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</si>
  <si>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</si>
  <si>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</si>
  <si>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</si>
  <si>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</si>
  <si>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</si>
  <si>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</si>
  <si>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</si>
  <si>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</si>
  <si>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</si>
  <si>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</si>
  <si>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</si>
  <si>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</si>
  <si>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</si>
  <si>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</si>
  <si>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</si>
  <si>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</si>
  <si>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</si>
  <si>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</si>
  <si>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</si>
  <si>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</si>
  <si>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</si>
  <si>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</si>
  <si>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</si>
  <si>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</si>
  <si>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</si>
  <si>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</si>
  <si>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</si>
  <si>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</si>
  <si>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</si>
  <si>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</si>
  <si>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</si>
  <si>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</si>
  <si>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</si>
  <si>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</si>
  <si>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</si>
  <si>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</si>
  <si>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</si>
  <si>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</si>
  <si>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</si>
  <si>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</si>
  <si>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</si>
  <si>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</si>
  <si>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</si>
  <si>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</si>
  <si>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</si>
  <si>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</si>
  <si>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</si>
  <si>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</si>
  <si>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</si>
  <si>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</si>
  <si>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</si>
  <si>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</si>
  <si>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</si>
  <si>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</si>
  <si>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</si>
  <si>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</si>
  <si>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</si>
  <si>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</si>
  <si>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</si>
  <si>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</si>
  <si>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</si>
  <si>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</si>
  <si>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</si>
  <si>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</si>
  <si>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</si>
  <si>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</si>
  <si>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</si>
  <si>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</si>
  <si>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</si>
  <si>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</si>
  <si>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</si>
  <si>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</si>
  <si>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</si>
  <si>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</si>
  <si>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</si>
  <si>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</si>
  <si>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</si>
  <si>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</si>
  <si>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</si>
  <si>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</si>
  <si>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</si>
  <si>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</si>
  <si>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</si>
  <si>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</si>
  <si>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</si>
  <si>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</si>
  <si>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</si>
  <si>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</si>
  <si>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</si>
  <si>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</si>
  <si>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</si>
  <si>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</si>
  <si>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</si>
  <si>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</si>
  <si>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</si>
  <si>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</si>
  <si>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</si>
  <si>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</si>
  <si>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</si>
  <si>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</si>
  <si>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</si>
  <si>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</si>
  <si>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</si>
  <si>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</si>
  <si>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</si>
  <si>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</si>
  <si>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</si>
  <si>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</si>
  <si>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</si>
  <si>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</si>
  <si>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</si>
  <si>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</si>
  <si>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</si>
  <si>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</si>
  <si>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</si>
  <si>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</si>
  <si>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</si>
  <si>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</si>
  <si>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</si>
  <si>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</si>
  <si>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</si>
  <si>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</si>
  <si>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</si>
  <si>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</si>
  <si>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</si>
  <si>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</si>
  <si>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</si>
  <si>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</si>
  <si>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</si>
  <si>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</si>
  <si>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</si>
  <si>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</si>
  <si>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</si>
  <si>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</si>
  <si>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</si>
  <si>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</si>
  <si>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</si>
  <si>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</si>
  <si>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</si>
  <si>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</si>
  <si>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</si>
  <si>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</si>
  <si>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</si>
  <si>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</si>
  <si>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</si>
  <si>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</si>
  <si>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</si>
  <si>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</si>
  <si>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</si>
  <si>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</si>
  <si>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</si>
  <si>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</si>
  <si>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</si>
  <si>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</si>
  <si>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</si>
  <si>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</si>
  <si>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</si>
  <si>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</si>
  <si>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</si>
  <si>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</si>
  <si>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</si>
  <si>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</si>
  <si>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</si>
  <si>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</si>
  <si>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</si>
  <si>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</si>
  <si>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</si>
  <si>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</si>
  <si>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</si>
  <si>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</si>
  <si>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</si>
  <si>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</si>
  <si>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</si>
  <si>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</si>
  <si>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</si>
  <si>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</si>
  <si>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</si>
  <si>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</si>
  <si>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</si>
  <si>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</si>
  <si>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</si>
  <si>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</si>
  <si>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</si>
  <si>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</si>
  <si>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</si>
  <si>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</si>
  <si>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</si>
  <si>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</si>
  <si>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</si>
  <si>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</si>
  <si>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</si>
  <si>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</si>
  <si>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</si>
  <si>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</si>
  <si>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</si>
  <si>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</si>
  <si>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</si>
  <si>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</si>
  <si>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</si>
  <si>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</si>
  <si>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</si>
  <si>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</si>
  <si>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</si>
  <si>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</si>
  <si>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</si>
  <si>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</si>
  <si>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</si>
  <si>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</si>
  <si>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</si>
  <si>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</si>
  <si>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</si>
  <si>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</si>
  <si>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</si>
  <si>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</si>
  <si>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</si>
  <si>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</si>
  <si>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</si>
  <si>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</si>
  <si>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</si>
  <si>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</si>
  <si>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</si>
  <si>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</si>
  <si>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</si>
  <si>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</si>
  <si>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</si>
  <si>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</si>
  <si>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</si>
  <si>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</si>
  <si>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</si>
  <si>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</si>
  <si>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</si>
  <si>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</si>
  <si>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</si>
  <si>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</si>
  <si>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</si>
  <si>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</si>
  <si>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</si>
  <si>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</si>
  <si>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</si>
  <si>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</si>
  <si>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</si>
  <si>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</si>
  <si>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</si>
  <si>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</si>
  <si>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</si>
  <si>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</si>
  <si>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</si>
  <si>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</si>
  <si>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</si>
  <si>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</si>
  <si>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</si>
  <si>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</si>
  <si>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</si>
  <si>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</si>
  <si>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</si>
  <si>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</si>
  <si>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</si>
  <si>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</si>
  <si>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</si>
  <si>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</si>
  <si>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</si>
  <si>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</si>
  <si>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</si>
  <si>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</si>
  <si>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</si>
  <si>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</si>
  <si>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</si>
  <si>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</si>
  <si>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</si>
  <si>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</si>
  <si>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</si>
  <si>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</si>
  <si>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</si>
  <si>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</si>
  <si>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</si>
  <si>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</si>
  <si>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</si>
  <si>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</si>
  <si>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</si>
  <si>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</si>
  <si>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</si>
  <si>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</si>
  <si>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</si>
  <si>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</si>
  <si>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</si>
  <si>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</si>
  <si>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</si>
  <si>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</si>
  <si>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</si>
  <si>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</si>
  <si>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</si>
  <si>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</si>
  <si>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</si>
  <si>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</si>
  <si>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</si>
  <si>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</si>
  <si>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</si>
  <si>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</si>
  <si>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</si>
  <si>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</si>
  <si>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</si>
  <si>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</si>
  <si>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</si>
  <si>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</si>
  <si>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</si>
  <si>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</si>
  <si>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</si>
  <si>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</si>
  <si>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</si>
  <si>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</si>
  <si>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</si>
  <si>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</si>
  <si>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</si>
  <si>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</si>
  <si>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</si>
  <si>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</si>
  <si>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</si>
  <si>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</si>
  <si>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</si>
  <si>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</si>
  <si>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</si>
  <si>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</si>
  <si>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</si>
  <si>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</si>
  <si>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</si>
  <si>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</si>
  <si>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</si>
  <si>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</si>
  <si>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</si>
  <si>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</si>
  <si>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</si>
  <si>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</si>
  <si>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</si>
  <si>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</si>
  <si>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</si>
  <si>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</si>
  <si>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</si>
  <si>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</si>
  <si>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</si>
  <si>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</si>
  <si>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</si>
  <si>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</si>
  <si>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</si>
  <si>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</si>
  <si>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</si>
  <si>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</si>
  <si>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</si>
  <si>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</si>
  <si>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</si>
  <si>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</si>
  <si>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</si>
  <si>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</si>
  <si>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</si>
  <si>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</si>
  <si>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</si>
  <si>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</si>
  <si>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</si>
  <si>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</si>
  <si>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</si>
  <si>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</si>
  <si>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</si>
  <si>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</si>
  <si>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</si>
  <si>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</si>
  <si>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</si>
  <si>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</si>
  <si>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</si>
  <si>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</si>
  <si>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</si>
  <si>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</si>
  <si>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</si>
  <si>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</si>
  <si>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</si>
  <si>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</si>
  <si>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</si>
  <si>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</si>
  <si>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</si>
  <si>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</si>
  <si>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</si>
  <si>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</si>
  <si>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</si>
  <si>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</si>
  <si>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</si>
  <si>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</si>
  <si>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</si>
  <si>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</si>
  <si>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</si>
  <si>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</si>
  <si>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</si>
  <si>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</si>
  <si>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</si>
  <si>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</si>
  <si>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</si>
  <si>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</si>
  <si>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</si>
  <si>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</si>
  <si>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</si>
  <si>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</si>
  <si>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</si>
  <si>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</si>
  <si>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</si>
  <si>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</si>
  <si>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</si>
  <si>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</si>
  <si>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</si>
  <si>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</si>
  <si>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</si>
  <si>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</si>
  <si>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</si>
  <si>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</si>
  <si>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</si>
  <si>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</si>
  <si>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</si>
  <si>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</si>
  <si>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</si>
  <si>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</si>
  <si>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</si>
  <si>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</si>
  <si>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</si>
  <si>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</si>
  <si>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</si>
  <si>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</si>
  <si>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</si>
  <si>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</si>
  <si>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</si>
  <si>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</si>
  <si>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</si>
  <si>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</si>
  <si>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</si>
  <si>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</si>
  <si>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</si>
  <si>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</si>
  <si>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</si>
  <si>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</si>
  <si>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</si>
  <si>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</si>
  <si>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</si>
  <si>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</si>
  <si>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</si>
  <si>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</si>
  <si>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</si>
  <si>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</si>
  <si>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</si>
  <si>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</si>
  <si>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</si>
  <si>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</si>
  <si>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</si>
  <si>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</si>
  <si>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</si>
  <si>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</si>
  <si>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</si>
  <si>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</si>
  <si>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</si>
  <si>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</si>
  <si>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</si>
  <si>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</si>
  <si>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</si>
  <si>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</si>
  <si>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</si>
  <si>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</si>
  <si>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</si>
  <si>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</si>
  <si>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</si>
  <si>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</si>
  <si>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</si>
  <si>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</si>
  <si>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</si>
  <si>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</si>
  <si>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</si>
  <si>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</si>
  <si>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</si>
  <si>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</si>
  <si>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</si>
  <si>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</si>
  <si>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100, 101, 110, 111, 114, 115, 118, 119, 120, 121, 160, 161, 162, 163, 180</t>
  </si>
  <si>
    <t>112, 113, 116, 117, 132, 133, 136, 137, 164, 165, 166</t>
  </si>
  <si>
    <t>D00,F00</t>
  </si>
  <si>
    <t>D01,F01</t>
  </si>
  <si>
    <t>D02,F02</t>
  </si>
  <si>
    <t>D03,F03</t>
  </si>
  <si>
    <t>D04,F04</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</si>
  <si>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</si>
  <si>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</si>
  <si>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</si>
  <si>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</si>
  <si>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</si>
  <si>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</si>
  <si>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</si>
  <si>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</si>
  <si>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</si>
  <si>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</si>
  <si>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</si>
  <si>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</si>
  <si>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</si>
  <si>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</si>
  <si>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</si>
  <si>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</si>
  <si>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</si>
  <si>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</si>
  <si>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</si>
  <si>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</si>
  <si>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</si>
  <si>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</si>
  <si>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</si>
  <si>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</si>
  <si>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</si>
  <si>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</si>
  <si>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</si>
  <si>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</si>
  <si>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</si>
  <si>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</si>
  <si>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</si>
  <si>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</si>
  <si>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</si>
  <si>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</si>
  <si>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</si>
  <si>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</si>
  <si>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</si>
  <si>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</si>
  <si>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</si>
  <si>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</si>
  <si>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t>
  </si>
  <si>
    <t>602, 609, 610, 796, 797, 
K00, K01, K02, K03, K04, L00, L01, L02, L03, L04</t>
  </si>
  <si>
    <t>301, 600, 601, 605, 606, 611, 612, 615, 616, 617, 798, 799
F00, F01, F02, F03, M00, M01, M02, M03, M04, N00, N01, N02, N03, N04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</si>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</sst>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2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4" borderId="0" applyNumberFormat="0" applyBorder="0" applyAlignment="0" applyProtection="0"/>
    <xf numFmtId="0" fontId="3" fillId="6"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3" fillId="27" borderId="0" applyNumberFormat="0" applyBorder="0" applyAlignment="0" applyProtection="0"/>
    <xf numFmtId="0" fontId="12" fillId="28" borderId="0" applyNumberFormat="0" applyBorder="0" applyAlignment="0" applyProtection="0"/>
    <xf numFmtId="0" fontId="13" fillId="0" borderId="0"/>
    <xf numFmtId="0" fontId="14"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7">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7" borderId="0" xfId="1" applyNumberFormat="1" applyFont="1" applyFill="1" applyBorder="1" applyAlignment="1">
      <alignment horizontal="center" vertical="center" wrapText="1"/>
    </xf>
    <xf numFmtId="0" fontId="17" fillId="17" borderId="0" xfId="0" applyFont="1" applyFill="1" applyBorder="1"/>
    <xf numFmtId="0" fontId="17" fillId="17" borderId="0" xfId="0" applyFont="1" applyFill="1" applyBorder="1" applyAlignment="1">
      <alignment vertical="center"/>
    </xf>
    <xf numFmtId="0" fontId="19" fillId="7" borderId="6" xfId="0" applyFont="1" applyFill="1" applyBorder="1" applyAlignment="1" applyProtection="1">
      <alignment vertical="center" wrapText="1"/>
      <protection locked="0"/>
    </xf>
    <xf numFmtId="0" fontId="20" fillId="18"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20" fillId="21" borderId="1" xfId="0" applyFont="1" applyFill="1" applyBorder="1" applyAlignment="1" applyProtection="1">
      <alignment horizontal="center" vertical="center" wrapText="1"/>
      <protection locked="0"/>
    </xf>
    <xf numFmtId="0" fontId="19" fillId="22"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7"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Fill="1" applyBorder="1" applyAlignment="1" applyProtection="1">
      <alignment horizontal="center" vertical="center" wrapText="1"/>
      <protection locked="0"/>
    </xf>
    <xf numFmtId="178" fontId="20" fillId="18" borderId="1" xfId="0" applyNumberFormat="1" applyFont="1" applyFill="1" applyBorder="1" applyAlignment="1" applyProtection="1">
      <alignment horizontal="center" vertical="center"/>
      <protection locked="0"/>
    </xf>
    <xf numFmtId="178" fontId="19" fillId="19" borderId="1" xfId="0" applyNumberFormat="1" applyFont="1" applyFill="1" applyBorder="1" applyAlignment="1" applyProtection="1">
      <alignment horizontal="center" vertical="center"/>
      <protection locked="0"/>
    </xf>
    <xf numFmtId="178" fontId="20" fillId="20"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2"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7"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xf>
    <xf numFmtId="172" fontId="19" fillId="9" borderId="1" xfId="0" applyNumberFormat="1" applyFont="1" applyFill="1" applyBorder="1" applyAlignment="1" applyProtection="1">
      <alignment horizontal="center" vertical="center"/>
      <protection locked="0"/>
    </xf>
    <xf numFmtId="178" fontId="20" fillId="21" borderId="1" xfId="0" applyNumberFormat="1" applyFont="1" applyFill="1" applyBorder="1" applyAlignment="1" applyProtection="1">
      <alignment horizontal="center" vertical="center"/>
      <protection locked="0"/>
    </xf>
    <xf numFmtId="178" fontId="19" fillId="22" borderId="1" xfId="0" applyNumberFormat="1" applyFont="1" applyFill="1" applyBorder="1" applyAlignment="1" applyProtection="1">
      <alignment horizontal="center" vertical="center"/>
      <protection locked="0"/>
    </xf>
    <xf numFmtId="3" fontId="19" fillId="0" borderId="1" xfId="0" applyNumberFormat="1"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7" borderId="0" xfId="6" applyFont="1" applyFill="1" applyBorder="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5"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left" vertical="center" wrapText="1"/>
      <protection locked="0"/>
    </xf>
    <xf numFmtId="0" fontId="17" fillId="9" borderId="1" xfId="6" applyNumberFormat="1" applyFont="1" applyFill="1" applyBorder="1" applyAlignment="1" applyProtection="1">
      <alignment horizontal="center" vertical="center" wrapText="1"/>
      <protection locked="0"/>
    </xf>
    <xf numFmtId="172"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2"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7" borderId="4" xfId="0" applyFont="1" applyFill="1" applyBorder="1" applyAlignment="1">
      <alignment horizontal="left" vertical="center" wrapText="1"/>
    </xf>
    <xf numFmtId="0" fontId="17" fillId="17" borderId="4"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NumberFormat="1" applyFont="1" applyFill="1" applyBorder="1" applyAlignment="1" applyProtection="1">
      <alignment horizontal="left" vertical="center" wrapText="1"/>
    </xf>
    <xf numFmtId="1" fontId="17" fillId="9" borderId="1" xfId="6" applyNumberFormat="1" applyFont="1" applyFill="1" applyBorder="1" applyAlignment="1" applyProtection="1">
      <alignment horizontal="left" vertical="center" wrapText="1"/>
    </xf>
    <xf numFmtId="165" fontId="22" fillId="12" borderId="1" xfId="6" applyNumberFormat="1" applyFont="1" applyFill="1" applyBorder="1" applyAlignment="1" applyProtection="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pplyProtection="1">
      <alignment horizontal="center" vertical="center"/>
    </xf>
    <xf numFmtId="172" fontId="22" fillId="23" borderId="1" xfId="6" applyNumberFormat="1" applyFont="1" applyFill="1" applyBorder="1" applyAlignment="1" applyProtection="1">
      <alignment horizontal="center" vertical="center"/>
    </xf>
    <xf numFmtId="43" fontId="22" fillId="23"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0" fontId="17" fillId="17" borderId="0" xfId="0" applyFont="1" applyFill="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172" fontId="19" fillId="19" borderId="3" xfId="0" applyNumberFormat="1" applyFont="1" applyFill="1" applyBorder="1" applyAlignment="1" applyProtection="1">
      <alignment horizontal="center" vertical="center" wrapText="1"/>
      <protection locked="0"/>
    </xf>
    <xf numFmtId="0" fontId="17" fillId="17" borderId="6" xfId="0" applyFont="1" applyFill="1" applyBorder="1" applyAlignment="1">
      <alignment horizontal="center" vertical="center" wrapText="1"/>
    </xf>
    <xf numFmtId="0" fontId="17" fillId="17" borderId="3" xfId="0" applyFont="1" applyFill="1" applyBorder="1" applyAlignment="1">
      <alignment horizontal="center" vertical="center" wrapText="1"/>
    </xf>
    <xf numFmtId="0" fontId="17" fillId="17" borderId="0" xfId="0" applyFont="1" applyFill="1" applyAlignment="1">
      <alignment vertical="center"/>
    </xf>
    <xf numFmtId="0" fontId="18" fillId="17" borderId="12" xfId="1" applyNumberFormat="1" applyFont="1" applyFill="1" applyBorder="1" applyAlignment="1">
      <alignment horizontal="center" vertical="center" wrapText="1"/>
    </xf>
    <xf numFmtId="0" fontId="19" fillId="7" borderId="1" xfId="0" quotePrefix="1"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19" fillId="11" borderId="1" xfId="0" applyFont="1" applyFill="1" applyBorder="1" applyAlignment="1" applyProtection="1">
      <alignment vertical="center" wrapText="1"/>
    </xf>
    <xf numFmtId="0" fontId="21" fillId="0" borderId="1" xfId="16" applyFont="1" applyFill="1" applyBorder="1" applyAlignment="1" applyProtection="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xf>
    <xf numFmtId="2" fontId="19" fillId="10" borderId="1" xfId="0" applyNumberFormat="1" applyFont="1" applyFill="1" applyBorder="1" applyAlignment="1" applyProtection="1">
      <alignment horizontal="center" vertical="center"/>
    </xf>
    <xf numFmtId="0" fontId="19" fillId="0" borderId="1" xfId="0" applyFont="1" applyBorder="1" applyAlignment="1" applyProtection="1">
      <alignment horizontal="center" vertical="center" wrapText="1"/>
    </xf>
    <xf numFmtId="0" fontId="19" fillId="7" borderId="1" xfId="0" applyFont="1" applyFill="1" applyBorder="1" applyAlignment="1" applyProtection="1">
      <alignment vertical="center" wrapText="1"/>
    </xf>
    <xf numFmtId="0" fontId="17" fillId="2" borderId="0" xfId="6" quotePrefix="1" applyFont="1" applyFill="1" applyBorder="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80" fontId="19" fillId="3" borderId="1" xfId="0" applyNumberFormat="1" applyFont="1" applyFill="1" applyBorder="1" applyAlignment="1" applyProtection="1">
      <alignment horizontal="center" vertical="center"/>
      <protection locked="0"/>
    </xf>
    <xf numFmtId="0" fontId="19" fillId="8" borderId="1" xfId="0" applyNumberFormat="1" applyFont="1" applyFill="1" applyBorder="1" applyAlignment="1" applyProtection="1">
      <alignment horizontal="center" vertical="center" wrapText="1"/>
      <protection locked="0"/>
    </xf>
    <xf numFmtId="49" fontId="21" fillId="7" borderId="1" xfId="0" applyNumberFormat="1" applyFont="1" applyFill="1" applyBorder="1" applyAlignment="1">
      <alignment horizontal="center" vertical="center" wrapText="1"/>
    </xf>
    <xf numFmtId="170" fontId="22" fillId="12" borderId="1" xfId="0" applyNumberFormat="1" applyFont="1" applyFill="1" applyBorder="1" applyAlignment="1" applyProtection="1">
      <alignment horizontal="center" vertical="center"/>
      <protection locked="0"/>
    </xf>
    <xf numFmtId="171" fontId="22" fillId="12" borderId="1" xfId="0" applyNumberFormat="1" applyFont="1" applyFill="1" applyBorder="1" applyAlignment="1" applyProtection="1">
      <alignment horizontal="center" vertical="center"/>
      <protection locked="0"/>
    </xf>
    <xf numFmtId="170" fontId="22" fillId="9" borderId="1" xfId="0" applyNumberFormat="1" applyFont="1" applyFill="1" applyBorder="1" applyAlignment="1" applyProtection="1">
      <alignment horizontal="center" vertical="center"/>
      <protection locked="0"/>
    </xf>
    <xf numFmtId="171" fontId="22" fillId="9" borderId="1" xfId="0" applyNumberFormat="1" applyFont="1" applyFill="1" applyBorder="1" applyAlignment="1" applyProtection="1">
      <alignment horizontal="center" vertical="center"/>
      <protection locked="0"/>
    </xf>
    <xf numFmtId="0" fontId="19" fillId="13" borderId="1" xfId="0" quotePrefix="1" applyFont="1" applyFill="1" applyBorder="1" applyAlignment="1">
      <alignment horizontal="center" vertical="center" wrapText="1"/>
    </xf>
    <xf numFmtId="0" fontId="19" fillId="16" borderId="1" xfId="0" quotePrefix="1" applyFont="1" applyFill="1" applyBorder="1" applyAlignment="1">
      <alignment horizontal="center" vertical="center" wrapText="1"/>
    </xf>
    <xf numFmtId="49" fontId="17" fillId="9" borderId="1" xfId="0" applyNumberFormat="1" applyFont="1" applyFill="1" applyBorder="1" applyAlignment="1" applyProtection="1">
      <alignment horizontal="left" vertical="top" wrapText="1"/>
      <protection locked="0"/>
    </xf>
    <xf numFmtId="49" fontId="17" fillId="14" borderId="1" xfId="0" applyNumberFormat="1" applyFont="1" applyFill="1" applyBorder="1" applyAlignment="1" applyProtection="1">
      <alignment horizontal="left" vertical="top" wrapText="1"/>
      <protection locked="0"/>
    </xf>
    <xf numFmtId="170" fontId="22" fillId="14" borderId="1" xfId="0" applyNumberFormat="1" applyFont="1" applyFill="1" applyBorder="1" applyAlignment="1" applyProtection="1">
      <alignment horizontal="center" vertical="center"/>
      <protection locked="0"/>
    </xf>
    <xf numFmtId="171" fontId="22" fillId="14" borderId="1" xfId="0" applyNumberFormat="1" applyFont="1" applyFill="1" applyBorder="1" applyAlignment="1" applyProtection="1">
      <alignment horizontal="center" vertical="center"/>
      <protection locked="0"/>
    </xf>
    <xf numFmtId="171" fontId="22" fillId="15" borderId="1" xfId="0" applyNumberFormat="1" applyFont="1" applyFill="1" applyBorder="1" applyAlignment="1" applyProtection="1">
      <alignment horizontal="center" vertical="center"/>
      <protection locked="0"/>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0" fontId="17" fillId="0" borderId="0" xfId="0" applyFont="1" applyBorder="1" applyProtection="1">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7" fillId="0" borderId="0" xfId="0" applyFont="1" applyFill="1"/>
    <xf numFmtId="0" fontId="19" fillId="7" borderId="1" xfId="0" applyFont="1" applyFill="1" applyBorder="1" applyAlignment="1" applyProtection="1">
      <alignment horizontal="center" vertical="center" wrapText="1"/>
      <protection locked="0"/>
    </xf>
    <xf numFmtId="0" fontId="19" fillId="17" borderId="6" xfId="6" applyFont="1" applyFill="1" applyBorder="1" applyAlignment="1">
      <alignment vertical="center" wrapText="1"/>
    </xf>
    <xf numFmtId="0" fontId="17" fillId="17" borderId="1" xfId="0" quotePrefix="1" applyFont="1" applyFill="1" applyBorder="1" applyAlignment="1">
      <alignment horizontal="center" vertical="center" wrapText="1"/>
    </xf>
    <xf numFmtId="0" fontId="19" fillId="17" borderId="1" xfId="0" applyFont="1" applyFill="1" applyBorder="1" applyAlignment="1">
      <alignment horizontal="left" vertical="center" wrapText="1"/>
    </xf>
    <xf numFmtId="0" fontId="19" fillId="0" borderId="0" xfId="0" applyFont="1" applyBorder="1" applyAlignment="1">
      <alignment vertical="top" wrapText="1"/>
    </xf>
    <xf numFmtId="0" fontId="17" fillId="0" borderId="0" xfId="0" applyFont="1" applyBorder="1" applyAlignment="1">
      <alignment wrapText="1"/>
    </xf>
    <xf numFmtId="0" fontId="17" fillId="0" borderId="0" xfId="0" applyFont="1" applyBorder="1"/>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9" fontId="17" fillId="36" borderId="0" xfId="6" applyNumberFormat="1" applyFont="1" applyFill="1" applyAlignment="1">
      <alignment horizontal="left"/>
    </xf>
    <xf numFmtId="0" fontId="17" fillId="36" borderId="0" xfId="6" applyFont="1" applyFill="1" applyAlignment="1">
      <alignment horizontal="left"/>
    </xf>
    <xf numFmtId="0" fontId="17" fillId="36"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7" fillId="0" borderId="0" xfId="0" applyFont="1" applyAlignment="1"/>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81" fontId="17" fillId="8" borderId="1" xfId="0" applyNumberFormat="1" applyFont="1" applyFill="1" applyBorder="1" applyAlignment="1" applyProtection="1">
      <alignment horizontal="center" vertical="center"/>
      <protection locked="0"/>
    </xf>
    <xf numFmtId="3" fontId="17" fillId="38" borderId="1" xfId="0" applyNumberFormat="1" applyFont="1" applyFill="1" applyBorder="1" applyAlignment="1" applyProtection="1">
      <alignment horizontal="center" vertical="center"/>
      <protection locked="0"/>
    </xf>
    <xf numFmtId="0" fontId="17" fillId="0" borderId="0" xfId="0" applyFont="1" applyProtection="1"/>
    <xf numFmtId="0" fontId="15" fillId="0" borderId="0" xfId="3" applyFont="1" applyAlignment="1" applyProtection="1"/>
    <xf numFmtId="0" fontId="17" fillId="0" borderId="0" xfId="0" applyFont="1" applyFill="1" applyBorder="1" applyProtection="1"/>
    <xf numFmtId="0" fontId="17" fillId="2" borderId="0" xfId="0" applyFont="1" applyFill="1" applyAlignment="1" applyProtection="1">
      <alignment vertical="center"/>
    </xf>
    <xf numFmtId="0" fontId="18" fillId="0" borderId="0" xfId="1" applyNumberFormat="1" applyFont="1" applyFill="1" applyBorder="1" applyAlignment="1" applyProtection="1">
      <alignment horizontal="center" vertical="center" wrapText="1"/>
    </xf>
    <xf numFmtId="178" fontId="20" fillId="18" borderId="1" xfId="0" applyNumberFormat="1" applyFont="1" applyFill="1" applyBorder="1" applyAlignment="1" applyProtection="1">
      <alignment horizontal="center" vertical="center" wrapText="1"/>
      <protection locked="0"/>
    </xf>
    <xf numFmtId="178" fontId="19" fillId="19" borderId="1" xfId="0" applyNumberFormat="1" applyFont="1" applyFill="1" applyBorder="1" applyAlignment="1" applyProtection="1">
      <alignment horizontal="center" vertical="center" wrapText="1"/>
      <protection locked="0"/>
    </xf>
    <xf numFmtId="178" fontId="20" fillId="20"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Fill="1" applyAlignment="1" applyProtection="1">
      <alignment vertical="center"/>
    </xf>
    <xf numFmtId="0" fontId="17" fillId="0" borderId="0" xfId="0" applyFont="1" applyAlignment="1" applyProtection="1">
      <alignment wrapText="1"/>
    </xf>
    <xf numFmtId="164" fontId="19" fillId="10" borderId="1" xfId="0" applyNumberFormat="1" applyFont="1" applyFill="1" applyBorder="1" applyAlignment="1" applyProtection="1">
      <alignment horizontal="center" vertical="center" wrapText="1"/>
    </xf>
    <xf numFmtId="172"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pplyProtection="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2"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7" fontId="26" fillId="30" borderId="5" xfId="9" applyNumberFormat="1" applyFont="1" applyFill="1" applyBorder="1" applyAlignment="1" applyProtection="1">
      <alignment vertical="center"/>
    </xf>
    <xf numFmtId="177" fontId="26" fillId="30" borderId="1" xfId="9" applyNumberFormat="1" applyFont="1" applyFill="1" applyBorder="1" applyAlignment="1" applyProtection="1">
      <alignment vertical="center"/>
    </xf>
    <xf numFmtId="173" fontId="26" fillId="30" borderId="1" xfId="9" applyNumberFormat="1" applyFont="1" applyFill="1" applyBorder="1" applyAlignment="1" applyProtection="1">
      <alignment vertical="center"/>
    </xf>
    <xf numFmtId="173" fontId="26" fillId="33" borderId="1" xfId="12" applyNumberFormat="1" applyFont="1" applyFill="1" applyBorder="1" applyAlignment="1" applyProtection="1">
      <alignment vertical="center"/>
    </xf>
    <xf numFmtId="178" fontId="20" fillId="21" borderId="1" xfId="0" applyNumberFormat="1" applyFont="1" applyFill="1" applyBorder="1" applyAlignment="1" applyProtection="1">
      <alignment horizontal="center" vertical="center" wrapText="1"/>
      <protection locked="0"/>
    </xf>
    <xf numFmtId="178" fontId="19" fillId="22" borderId="1" xfId="0" applyNumberFormat="1" applyFont="1" applyFill="1" applyBorder="1" applyAlignment="1" applyProtection="1">
      <alignment horizontal="center" vertical="center" wrapText="1"/>
      <protection locked="0"/>
    </xf>
    <xf numFmtId="0" fontId="19" fillId="7" borderId="1" xfId="0" applyFont="1" applyFill="1" applyBorder="1" applyAlignment="1" applyProtection="1">
      <alignment horizontal="left" vertical="center" wrapText="1"/>
    </xf>
    <xf numFmtId="0" fontId="17" fillId="32"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4" fontId="26" fillId="30" borderId="1" xfId="9" applyNumberFormat="1" applyFont="1" applyFill="1" applyBorder="1" applyAlignment="1" applyProtection="1">
      <alignment vertical="center"/>
      <protection locked="0"/>
    </xf>
    <xf numFmtId="174" fontId="17" fillId="30" borderId="1" xfId="9" applyNumberFormat="1" applyFont="1" applyFill="1" applyBorder="1" applyAlignment="1" applyProtection="1">
      <alignment vertical="center"/>
      <protection locked="0"/>
    </xf>
    <xf numFmtId="174" fontId="17" fillId="33" borderId="1" xfId="9" applyNumberFormat="1" applyFont="1" applyFill="1" applyBorder="1" applyAlignment="1" applyProtection="1">
      <alignment vertical="center"/>
      <protection locked="0"/>
    </xf>
    <xf numFmtId="0" fontId="17" fillId="29" borderId="1" xfId="13" applyFont="1" applyFill="1" applyBorder="1" applyAlignment="1" applyProtection="1">
      <alignment vertical="center" wrapText="1"/>
    </xf>
    <xf numFmtId="174" fontId="17" fillId="31" borderId="1" xfId="10" applyNumberFormat="1" applyFont="1" applyFill="1" applyBorder="1" applyAlignment="1" applyProtection="1">
      <alignment vertical="center"/>
      <protection locked="0"/>
    </xf>
    <xf numFmtId="174" fontId="17" fillId="34" borderId="1" xfId="10" applyNumberFormat="1" applyFont="1" applyFill="1" applyBorder="1" applyAlignment="1" applyProtection="1">
      <alignment vertical="center"/>
      <protection locked="0"/>
    </xf>
    <xf numFmtId="176" fontId="26" fillId="30"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6" fontId="26" fillId="33" borderId="1" xfId="9" applyNumberFormat="1" applyFont="1" applyFill="1" applyBorder="1" applyAlignment="1" applyProtection="1">
      <alignment vertical="center"/>
    </xf>
    <xf numFmtId="176" fontId="17" fillId="31" borderId="1" xfId="10" applyNumberFormat="1" applyFont="1" applyFill="1" applyBorder="1" applyAlignment="1" applyProtection="1">
      <alignment vertical="center"/>
    </xf>
    <xf numFmtId="0" fontId="26" fillId="29" borderId="1" xfId="13" applyFont="1" applyFill="1" applyBorder="1" applyAlignment="1" applyProtection="1">
      <alignment vertical="center" wrapText="1"/>
    </xf>
    <xf numFmtId="176" fontId="17" fillId="34" borderId="1" xfId="10" applyNumberFormat="1" applyFont="1" applyFill="1" applyBorder="1" applyAlignment="1" applyProtection="1">
      <alignment vertical="center"/>
    </xf>
    <xf numFmtId="0" fontId="17" fillId="7" borderId="1" xfId="0" applyFont="1" applyFill="1" applyBorder="1" applyAlignment="1" applyProtection="1">
      <alignment horizontal="center" vertical="center" wrapText="1"/>
    </xf>
    <xf numFmtId="175" fontId="17" fillId="9" borderId="1" xfId="6" applyNumberFormat="1" applyFont="1" applyFill="1" applyBorder="1" applyAlignment="1">
      <alignment horizontal="left" vertical="center" wrapText="1"/>
    </xf>
    <xf numFmtId="0" fontId="17" fillId="2" borderId="0" xfId="6" quotePrefix="1" applyFont="1" applyFill="1" applyBorder="1" applyAlignment="1">
      <alignment vertical="center" wrapText="1"/>
    </xf>
    <xf numFmtId="0" fontId="17" fillId="2" borderId="0" xfId="0" applyFont="1" applyFill="1" applyBorder="1" applyAlignment="1">
      <alignment vertical="center"/>
    </xf>
    <xf numFmtId="0" fontId="27" fillId="17" borderId="0" xfId="6" applyFont="1" applyFill="1" applyAlignment="1">
      <alignment vertical="center"/>
    </xf>
    <xf numFmtId="0" fontId="12" fillId="17"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xf>
    <xf numFmtId="0" fontId="17" fillId="2" borderId="0" xfId="0" applyFont="1" applyFill="1" applyBorder="1" applyAlignment="1">
      <alignment horizontal="center" vertical="center"/>
    </xf>
    <xf numFmtId="0" fontId="17"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NumberFormat="1" applyFont="1" applyFill="1" applyAlignment="1" applyProtection="1">
      <alignment horizontal="left" vertical="top" wrapText="1"/>
    </xf>
    <xf numFmtId="0" fontId="17" fillId="0" borderId="0" xfId="0" quotePrefix="1" applyNumberFormat="1" applyFont="1" applyAlignment="1" applyProtection="1">
      <alignment horizontal="left" vertical="top" wrapText="1"/>
    </xf>
    <xf numFmtId="49" fontId="18" fillId="6" borderId="0" xfId="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left" vertical="center" wrapText="1"/>
      <protection locked="0"/>
    </xf>
    <xf numFmtId="0" fontId="17" fillId="2" borderId="8" xfId="6" quotePrefix="1" applyFont="1" applyFill="1" applyBorder="1" applyAlignment="1">
      <alignment horizontal="center" vertical="center" wrapText="1"/>
    </xf>
    <xf numFmtId="0" fontId="16" fillId="35" borderId="13" xfId="15" quotePrefix="1" applyFont="1" applyBorder="1" applyAlignment="1">
      <alignment horizontal="left" vertical="top" wrapText="1"/>
    </xf>
    <xf numFmtId="0" fontId="16" fillId="35"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19" fillId="19" borderId="3" xfId="0" applyNumberFormat="1" applyFont="1" applyFill="1" applyBorder="1" applyAlignment="1" applyProtection="1">
      <alignment horizontal="center" vertical="center"/>
      <protection locked="0"/>
    </xf>
    <xf numFmtId="172" fontId="19" fillId="19"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17" fillId="37" borderId="1" xfId="0" applyFont="1" applyFill="1" applyBorder="1" applyAlignment="1">
      <alignment horizontal="center" vertical="center" wrapText="1"/>
    </xf>
    <xf numFmtId="0" fontId="17" fillId="2" borderId="0" xfId="0" quotePrefix="1" applyFont="1" applyFill="1" applyBorder="1" applyAlignment="1">
      <alignment horizontal="left" vertical="center" wrapText="1"/>
    </xf>
    <xf numFmtId="0" fontId="17" fillId="2" borderId="0" xfId="6" quotePrefix="1" applyFont="1" applyFill="1" applyBorder="1" applyAlignment="1">
      <alignment horizontal="center" vertical="center" wrapText="1"/>
    </xf>
    <xf numFmtId="0" fontId="19" fillId="7" borderId="11"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applyAlignment="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applyAlignment="1"/>
    <xf numFmtId="0" fontId="16" fillId="35" borderId="13" xfId="15" quotePrefix="1" applyFont="1" applyBorder="1" applyAlignment="1" applyProtection="1">
      <alignment horizontal="left" vertical="center" wrapText="1"/>
    </xf>
    <xf numFmtId="0" fontId="16" fillId="35" borderId="8" xfId="15" quotePrefix="1" applyFont="1" applyBorder="1" applyAlignment="1" applyProtection="1">
      <alignment horizontal="left" vertical="center" wrapText="1"/>
    </xf>
    <xf numFmtId="0" fontId="16" fillId="35" borderId="13" xfId="15" quotePrefix="1" applyFont="1" applyBorder="1" applyAlignment="1" applyProtection="1">
      <alignment horizontal="center" vertical="center" wrapText="1"/>
    </xf>
    <xf numFmtId="0" fontId="16" fillId="35" borderId="8" xfId="15" quotePrefix="1" applyFont="1" applyBorder="1" applyAlignment="1" applyProtection="1">
      <alignment horizontal="center" vertical="center" wrapText="1"/>
    </xf>
    <xf numFmtId="0" fontId="16" fillId="35"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17" borderId="1" xfId="0" applyFont="1" applyFill="1" applyBorder="1" applyAlignment="1">
      <alignment horizontal="left" vertical="center" wrapText="1"/>
    </xf>
    <xf numFmtId="0" fontId="17" fillId="17" borderId="1" xfId="0" applyFont="1" applyFill="1" applyBorder="1" applyAlignment="1">
      <alignment horizontal="left" vertical="center" wrapText="1"/>
    </xf>
    <xf numFmtId="0" fontId="19" fillId="17" borderId="3" xfId="0" applyFont="1" applyFill="1" applyBorder="1" applyAlignment="1">
      <alignment horizontal="left" vertical="center" wrapText="1" indent="1"/>
    </xf>
    <xf numFmtId="0" fontId="19" fillId="17"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7" borderId="1" xfId="0" applyFont="1" applyFill="1" applyBorder="1" applyAlignment="1">
      <alignment horizontal="left" vertical="center" wrapText="1" inden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7" borderId="3" xfId="0" applyFont="1" applyFill="1" applyBorder="1" applyAlignment="1">
      <alignment horizontal="left" vertical="center" wrapText="1"/>
    </xf>
    <xf numFmtId="0" fontId="17" fillId="17" borderId="4" xfId="0" applyFont="1" applyFill="1" applyBorder="1" applyAlignment="1">
      <alignment horizontal="left" vertical="center" wrapText="1"/>
    </xf>
    <xf numFmtId="0" fontId="17" fillId="17"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Border="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7" borderId="0" xfId="15" quotePrefix="1" applyFont="1" applyFill="1" applyBorder="1" applyAlignment="1">
      <alignment horizontal="left" vertical="top" wrapText="1"/>
    </xf>
    <xf numFmtId="0" fontId="17" fillId="2" borderId="0" xfId="0" applyFont="1" applyFill="1" applyBorder="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pplyProtection="1">
      <alignment horizontal="left" vertical="center" wrapText="1"/>
    </xf>
    <xf numFmtId="0" fontId="19" fillId="7" borderId="4" xfId="0" applyFont="1" applyFill="1" applyBorder="1" applyAlignment="1" applyProtection="1">
      <alignment horizontal="left" vertical="center" wrapText="1"/>
    </xf>
    <xf numFmtId="0" fontId="19" fillId="7" borderId="5" xfId="0" applyFont="1" applyFill="1" applyBorder="1" applyAlignment="1" applyProtection="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pplyProtection="1">
      <alignment horizontal="left" vertical="top" wrapText="1"/>
    </xf>
    <xf numFmtId="0" fontId="17" fillId="0" borderId="0" xfId="0" quotePrefix="1" applyFont="1" applyAlignment="1" applyProtection="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s>
    <sheetDataSet>
      <sheetData sheetId="0"/>
      <sheetData sheetId="1"/>
      <sheetData sheetId="2"/>
      <sheetData sheetId="3"/>
      <sheetData sheetId="4"/>
      <sheetData sheetId="5">
        <row r="17">
          <cell r="H17">
            <v>100</v>
          </cell>
        </row>
      </sheetData>
      <sheetData sheetId="6"/>
      <sheetData sheetId="7"/>
      <sheetData sheetId="8">
        <row r="93">
          <cell r="H93">
            <v>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90" zoomScaleNormal="90" zoomScaleSheetLayoutView="100" workbookViewId="0"/>
  </sheetViews>
  <sheetFormatPr defaultRowHeight="15.75" x14ac:dyDescent="0.25"/>
  <cols>
    <col min="1" max="1" width="70.28515625" style="84" customWidth="1"/>
    <col min="2" max="2" width="42.140625" style="84" customWidth="1"/>
    <col min="3" max="3" width="28" style="84" customWidth="1"/>
    <col min="4" max="4" width="18.140625" style="84" customWidth="1"/>
    <col min="5" max="5" width="21.5703125" style="84" customWidth="1"/>
    <col min="6" max="16384" width="9.140625" style="84"/>
  </cols>
  <sheetData>
    <row r="1" spans="1:8" x14ac:dyDescent="0.25">
      <c r="A1" s="121"/>
      <c r="B1" s="121"/>
      <c r="C1" s="121"/>
      <c r="D1" s="121"/>
      <c r="E1" s="121"/>
    </row>
    <row r="2" spans="1:8" x14ac:dyDescent="0.25">
      <c r="A2" s="122" t="s">
        <v>173</v>
      </c>
      <c r="B2" s="121"/>
      <c r="C2" s="121"/>
      <c r="D2" s="121"/>
      <c r="E2" s="121"/>
    </row>
    <row r="3" spans="1:8" x14ac:dyDescent="0.25">
      <c r="A3" s="123"/>
      <c r="B3" s="124" t="s">
        <v>174</v>
      </c>
      <c r="C3" s="125" t="s">
        <v>177</v>
      </c>
      <c r="D3" s="125" t="s">
        <v>29</v>
      </c>
      <c r="E3" s="125" t="s">
        <v>28</v>
      </c>
    </row>
    <row r="4" spans="1:8" x14ac:dyDescent="0.25">
      <c r="A4" s="126" t="s">
        <v>173</v>
      </c>
      <c r="B4" s="127" t="s">
        <v>767</v>
      </c>
      <c r="C4" s="127" t="s">
        <v>768</v>
      </c>
      <c r="D4" s="127" t="s">
        <v>769</v>
      </c>
      <c r="E4" s="127" t="s">
        <v>172</v>
      </c>
    </row>
    <row r="5" spans="1:8" x14ac:dyDescent="0.25">
      <c r="A5" s="121"/>
      <c r="B5" s="121"/>
      <c r="C5" s="121"/>
      <c r="D5" s="121"/>
      <c r="E5" s="121"/>
    </row>
    <row r="6" spans="1:8" x14ac:dyDescent="0.25">
      <c r="A6" s="128" t="s">
        <v>23</v>
      </c>
      <c r="B6" s="121"/>
      <c r="C6" s="121"/>
      <c r="D6" s="121"/>
      <c r="E6" s="121"/>
    </row>
    <row r="7" spans="1:8" x14ac:dyDescent="0.25">
      <c r="A7" s="129" t="s">
        <v>24</v>
      </c>
      <c r="B7" s="227" t="s">
        <v>25</v>
      </c>
      <c r="C7" s="227"/>
      <c r="D7" s="227"/>
      <c r="E7" s="227"/>
    </row>
    <row r="8" spans="1:8" ht="30" customHeight="1" x14ac:dyDescent="0.25">
      <c r="A8" s="130" t="s">
        <v>228</v>
      </c>
      <c r="B8" s="225" t="s">
        <v>217</v>
      </c>
      <c r="C8" s="225"/>
      <c r="D8" s="225"/>
      <c r="E8" s="225"/>
    </row>
    <row r="9" spans="1:8" ht="30" customHeight="1" x14ac:dyDescent="0.25">
      <c r="A9" s="130" t="s">
        <v>66</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25"/>
      <c r="D9" s="225"/>
      <c r="E9" s="225"/>
    </row>
    <row r="10" spans="1:8" ht="30" customHeight="1" x14ac:dyDescent="0.25">
      <c r="A10" s="130" t="s">
        <v>67</v>
      </c>
      <c r="B10" s="225" t="s">
        <v>27</v>
      </c>
      <c r="C10" s="225"/>
      <c r="D10" s="225"/>
      <c r="E10" s="225"/>
    </row>
    <row r="11" spans="1:8" ht="61.5" customHeight="1" x14ac:dyDescent="0.25">
      <c r="A11" s="130" t="s">
        <v>68</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1"/>
      <c r="G11" s="221"/>
      <c r="H11" s="221"/>
    </row>
    <row r="12" spans="1:8" ht="86.25" customHeight="1" x14ac:dyDescent="0.25">
      <c r="A12" s="130" t="s">
        <v>46</v>
      </c>
      <c r="B12" s="224" t="s">
        <v>191</v>
      </c>
      <c r="C12" s="224"/>
      <c r="D12" s="224"/>
      <c r="E12" s="224"/>
    </row>
    <row r="13" spans="1:8" ht="33.75" customHeight="1" x14ac:dyDescent="0.25">
      <c r="A13" s="130" t="s">
        <v>192</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25"/>
      <c r="D13" s="225"/>
      <c r="E13" s="225"/>
    </row>
    <row r="14" spans="1:8" ht="33.75" customHeight="1" x14ac:dyDescent="0.25">
      <c r="A14" s="131" t="s">
        <v>528</v>
      </c>
      <c r="B14" s="225" t="s">
        <v>529</v>
      </c>
      <c r="C14" s="225"/>
      <c r="D14" s="225"/>
      <c r="E14" s="225"/>
    </row>
    <row r="15" spans="1:8" ht="29.25" customHeight="1" x14ac:dyDescent="0.25">
      <c r="A15" s="130" t="s">
        <v>59</v>
      </c>
      <c r="B15" s="225" t="s">
        <v>1628</v>
      </c>
      <c r="C15" s="225"/>
      <c r="D15" s="225"/>
      <c r="E15" s="225"/>
    </row>
    <row r="16" spans="1:8" ht="29.25" customHeight="1" x14ac:dyDescent="0.25">
      <c r="A16" s="130" t="s">
        <v>696</v>
      </c>
      <c r="B16" s="225" t="s">
        <v>698</v>
      </c>
      <c r="C16" s="225"/>
      <c r="D16" s="225"/>
      <c r="E16" s="225"/>
    </row>
    <row r="17" spans="1:5" ht="30" customHeight="1" x14ac:dyDescent="0.25">
      <c r="A17" s="130" t="s">
        <v>135</v>
      </c>
      <c r="B17" s="225" t="s">
        <v>134</v>
      </c>
      <c r="C17" s="225"/>
      <c r="D17" s="225"/>
      <c r="E17" s="225"/>
    </row>
    <row r="18" spans="1:5" x14ac:dyDescent="0.25">
      <c r="A18" s="121"/>
      <c r="B18" s="121"/>
      <c r="C18" s="121"/>
      <c r="D18" s="121"/>
      <c r="E18" s="121"/>
    </row>
    <row r="19" spans="1:5" x14ac:dyDescent="0.25">
      <c r="A19" s="132" t="s">
        <v>34</v>
      </c>
      <c r="B19" s="121"/>
      <c r="C19" s="121"/>
      <c r="D19" s="121"/>
      <c r="E19" s="121"/>
    </row>
    <row r="20" spans="1:5" x14ac:dyDescent="0.25">
      <c r="A20" s="129"/>
      <c r="B20" s="226"/>
      <c r="C20" s="226"/>
      <c r="D20" s="226"/>
      <c r="E20" s="226"/>
    </row>
    <row r="21" spans="1:5" ht="32.25" customHeight="1" x14ac:dyDescent="0.25">
      <c r="A21" s="222" t="s">
        <v>118</v>
      </c>
      <c r="B21" s="223"/>
      <c r="C21" s="223"/>
      <c r="D21" s="223"/>
      <c r="E21" s="223"/>
    </row>
    <row r="22" spans="1:5" x14ac:dyDescent="0.25">
      <c r="A22" s="121"/>
      <c r="B22" s="121"/>
      <c r="C22" s="121"/>
      <c r="D22" s="121"/>
      <c r="E22" s="121"/>
    </row>
    <row r="23" spans="1:5" x14ac:dyDescent="0.25">
      <c r="A23" s="133" t="s">
        <v>35</v>
      </c>
      <c r="B23" s="121"/>
      <c r="C23" s="121"/>
      <c r="D23" s="121"/>
      <c r="E23" s="121"/>
    </row>
    <row r="24" spans="1:5" x14ac:dyDescent="0.25">
      <c r="A24" s="134"/>
      <c r="B24" s="226"/>
      <c r="C24" s="226"/>
      <c r="D24" s="226"/>
      <c r="E24" s="226"/>
    </row>
    <row r="25" spans="1:5" ht="28.5" customHeight="1" x14ac:dyDescent="0.25">
      <c r="A25" s="222" t="s">
        <v>69</v>
      </c>
      <c r="B25" s="223"/>
      <c r="C25" s="223"/>
      <c r="D25" s="223"/>
      <c r="E25" s="223"/>
    </row>
    <row r="26" spans="1:5" ht="28.5" customHeight="1" x14ac:dyDescent="0.25">
      <c r="A26" s="220" t="s">
        <v>171</v>
      </c>
      <c r="B26" s="220"/>
      <c r="C26" s="220"/>
      <c r="D26" s="220"/>
      <c r="E26" s="220"/>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5"/>
  <sheetViews>
    <sheetView zoomScale="85" zoomScaleNormal="85" zoomScaleSheetLayoutView="100" workbookViewId="0">
      <selection activeCell="D10" sqref="D10"/>
    </sheetView>
  </sheetViews>
  <sheetFormatPr defaultRowHeight="15.75" x14ac:dyDescent="0.25"/>
  <cols>
    <col min="1" max="1" width="49" style="2" bestFit="1" customWidth="1"/>
    <col min="2" max="2" width="17.5703125" style="41" customWidth="1"/>
    <col min="3" max="3" width="6.85546875" style="2" customWidth="1"/>
    <col min="4" max="4" width="17.5703125" style="2" customWidth="1"/>
    <col min="5" max="7" width="17.5703125" style="41" customWidth="1"/>
    <col min="8" max="9" width="17.5703125" style="42" customWidth="1"/>
    <col min="10" max="10" width="17.5703125" style="43" customWidth="1"/>
    <col min="11" max="11" width="17.5703125" style="44" customWidth="1"/>
    <col min="12" max="12" width="1.42578125" style="3" customWidth="1"/>
    <col min="13" max="13" width="15.5703125" style="3" customWidth="1"/>
    <col min="14" max="18" width="15.5703125" style="2" customWidth="1"/>
    <col min="19" max="16384" width="9.140625" style="2"/>
  </cols>
  <sheetData>
    <row r="1" spans="1:15" x14ac:dyDescent="0.2">
      <c r="A1" s="1" t="s">
        <v>26</v>
      </c>
      <c r="B1" s="229" t="s">
        <v>187</v>
      </c>
      <c r="C1" s="230"/>
      <c r="D1" s="230"/>
      <c r="E1" s="228"/>
      <c r="F1" s="228"/>
      <c r="G1" s="228"/>
      <c r="H1" s="228"/>
      <c r="I1" s="228"/>
      <c r="J1" s="228"/>
      <c r="K1" s="228"/>
      <c r="L1" s="211"/>
      <c r="M1" s="211"/>
      <c r="N1" s="211"/>
      <c r="O1" s="212"/>
    </row>
    <row r="2" spans="1:15" x14ac:dyDescent="0.25">
      <c r="A2" s="236" t="str">
        <f>Overview!B4&amp; " - Effective from "&amp;Overview!D4&amp;" - "&amp;Overview!E4&amp;" LV and HV charges"</f>
        <v>SP Distribution - Effective from 1 April 2024 - Final LV and HV charges</v>
      </c>
      <c r="B2" s="236"/>
      <c r="C2" s="236"/>
      <c r="D2" s="236"/>
      <c r="E2" s="236"/>
      <c r="F2" s="236"/>
      <c r="G2" s="236"/>
      <c r="H2" s="236"/>
      <c r="I2" s="236"/>
      <c r="J2" s="236"/>
      <c r="K2" s="236"/>
    </row>
    <row r="3" spans="1:15" s="6" customFormat="1" x14ac:dyDescent="0.25">
      <c r="A3" s="4"/>
      <c r="B3" s="4"/>
      <c r="C3" s="4"/>
      <c r="D3" s="4"/>
      <c r="E3" s="4"/>
      <c r="F3" s="4"/>
      <c r="G3" s="4"/>
      <c r="H3" s="4"/>
      <c r="I3" s="4"/>
      <c r="J3" s="4"/>
      <c r="K3" s="4"/>
      <c r="L3" s="5"/>
      <c r="M3" s="5"/>
    </row>
    <row r="4" spans="1:15" x14ac:dyDescent="0.25">
      <c r="A4" s="236" t="s">
        <v>211</v>
      </c>
      <c r="B4" s="236"/>
      <c r="C4" s="236"/>
      <c r="D4" s="236"/>
      <c r="E4" s="236"/>
      <c r="F4" s="4"/>
      <c r="G4" s="236" t="s">
        <v>212</v>
      </c>
      <c r="H4" s="236"/>
      <c r="I4" s="236"/>
      <c r="J4" s="236"/>
      <c r="K4" s="236"/>
    </row>
    <row r="5" spans="1:15" ht="31.5" x14ac:dyDescent="0.25">
      <c r="A5" s="7" t="s">
        <v>15</v>
      </c>
      <c r="B5" s="8" t="s">
        <v>108</v>
      </c>
      <c r="C5" s="237" t="s">
        <v>109</v>
      </c>
      <c r="D5" s="238"/>
      <c r="E5" s="9" t="s">
        <v>110</v>
      </c>
      <c r="F5" s="4"/>
      <c r="G5" s="240"/>
      <c r="H5" s="241"/>
      <c r="I5" s="10" t="s">
        <v>115</v>
      </c>
      <c r="J5" s="11" t="s">
        <v>116</v>
      </c>
      <c r="K5" s="9" t="s">
        <v>110</v>
      </c>
      <c r="L5" s="4"/>
    </row>
    <row r="6" spans="1:15" ht="47.25" x14ac:dyDescent="0.25">
      <c r="A6" s="12" t="s">
        <v>111</v>
      </c>
      <c r="B6" s="13" t="s">
        <v>724</v>
      </c>
      <c r="C6" s="239" t="s">
        <v>725</v>
      </c>
      <c r="D6" s="239"/>
      <c r="E6" s="13" t="s">
        <v>726</v>
      </c>
      <c r="F6" s="4"/>
      <c r="G6" s="231" t="s">
        <v>112</v>
      </c>
      <c r="H6" s="231"/>
      <c r="I6" s="14"/>
      <c r="J6" s="13" t="s">
        <v>729</v>
      </c>
      <c r="K6" s="13" t="s">
        <v>726</v>
      </c>
      <c r="L6" s="4"/>
    </row>
    <row r="7" spans="1:15" ht="60" customHeight="1" x14ac:dyDescent="0.25">
      <c r="A7" s="12" t="s">
        <v>22</v>
      </c>
      <c r="B7" s="14"/>
      <c r="C7" s="239" t="s">
        <v>728</v>
      </c>
      <c r="D7" s="239"/>
      <c r="E7" s="13" t="s">
        <v>727</v>
      </c>
      <c r="F7" s="4"/>
      <c r="G7" s="231" t="s">
        <v>113</v>
      </c>
      <c r="H7" s="231"/>
      <c r="I7" s="13" t="s">
        <v>724</v>
      </c>
      <c r="J7" s="13" t="s">
        <v>725</v>
      </c>
      <c r="K7" s="13" t="s">
        <v>726</v>
      </c>
      <c r="L7" s="4"/>
    </row>
    <row r="8" spans="1:15" ht="66.75" customHeight="1" x14ac:dyDescent="0.25">
      <c r="A8" s="15" t="s">
        <v>20</v>
      </c>
      <c r="B8" s="232" t="s">
        <v>21</v>
      </c>
      <c r="C8" s="233"/>
      <c r="D8" s="233"/>
      <c r="E8" s="234"/>
      <c r="F8" s="4"/>
      <c r="G8" s="231" t="s">
        <v>730</v>
      </c>
      <c r="H8" s="231"/>
      <c r="I8" s="14"/>
      <c r="J8" s="16" t="s">
        <v>729</v>
      </c>
      <c r="K8" s="17" t="s">
        <v>726</v>
      </c>
      <c r="L8" s="4"/>
    </row>
    <row r="9" spans="1:15" s="6" customFormat="1" ht="31.5" x14ac:dyDescent="0.25">
      <c r="F9" s="4"/>
      <c r="G9" s="231" t="s">
        <v>119</v>
      </c>
      <c r="H9" s="231"/>
      <c r="I9" s="14"/>
      <c r="J9" s="17" t="s">
        <v>728</v>
      </c>
      <c r="K9" s="13" t="s">
        <v>731</v>
      </c>
      <c r="L9" s="4"/>
      <c r="M9" s="5"/>
    </row>
    <row r="10" spans="1:15" s="6" customFormat="1" x14ac:dyDescent="0.25">
      <c r="A10" s="4"/>
      <c r="B10" s="4"/>
      <c r="C10" s="4"/>
      <c r="D10" s="4"/>
      <c r="E10" s="4"/>
      <c r="F10" s="4"/>
      <c r="G10" s="235" t="s">
        <v>20</v>
      </c>
      <c r="H10" s="235"/>
      <c r="I10" s="232" t="s">
        <v>21</v>
      </c>
      <c r="J10" s="233"/>
      <c r="K10" s="234"/>
      <c r="L10" s="5"/>
      <c r="M10" s="5"/>
    </row>
    <row r="11" spans="1:15" s="6" customFormat="1" x14ac:dyDescent="0.25">
      <c r="A11" s="4"/>
      <c r="B11" s="4"/>
      <c r="C11" s="4"/>
      <c r="D11" s="4"/>
      <c r="E11" s="4"/>
      <c r="F11" s="4"/>
      <c r="G11" s="4"/>
      <c r="H11" s="4"/>
      <c r="I11" s="4"/>
      <c r="J11" s="4"/>
      <c r="K11" s="4"/>
      <c r="L11" s="5"/>
      <c r="M11" s="5"/>
    </row>
    <row r="12" spans="1:15" ht="47.25" x14ac:dyDescent="0.25">
      <c r="A12" s="18" t="s">
        <v>178</v>
      </c>
      <c r="B12" s="19" t="s">
        <v>30</v>
      </c>
      <c r="C12" s="19" t="s">
        <v>31</v>
      </c>
      <c r="D12" s="20" t="s">
        <v>214</v>
      </c>
      <c r="E12" s="20" t="s">
        <v>216</v>
      </c>
      <c r="F12" s="20" t="s">
        <v>215</v>
      </c>
      <c r="G12" s="19" t="s">
        <v>32</v>
      </c>
      <c r="H12" s="19" t="s">
        <v>33</v>
      </c>
      <c r="I12" s="18" t="s">
        <v>180</v>
      </c>
      <c r="J12" s="19" t="s">
        <v>60</v>
      </c>
      <c r="K12" s="19" t="s">
        <v>0</v>
      </c>
    </row>
    <row r="13" spans="1:15" ht="78.75" x14ac:dyDescent="0.25">
      <c r="A13" s="21" t="s">
        <v>530</v>
      </c>
      <c r="B13" s="22" t="s">
        <v>735</v>
      </c>
      <c r="C13" s="23" t="s">
        <v>710</v>
      </c>
      <c r="D13" s="24">
        <v>8.3000000000000007</v>
      </c>
      <c r="E13" s="25">
        <v>0.95299999999999996</v>
      </c>
      <c r="F13" s="26">
        <v>1.7000000000000001E-2</v>
      </c>
      <c r="G13" s="27">
        <v>25.29</v>
      </c>
      <c r="H13" s="28"/>
      <c r="I13" s="28"/>
      <c r="J13" s="29"/>
      <c r="K13" s="30"/>
    </row>
    <row r="14" spans="1:15" ht="63" x14ac:dyDescent="0.25">
      <c r="A14" s="21" t="s">
        <v>531</v>
      </c>
      <c r="B14" s="22" t="s">
        <v>736</v>
      </c>
      <c r="C14" s="31" t="s">
        <v>471</v>
      </c>
      <c r="D14" s="24">
        <v>8.3000000000000007</v>
      </c>
      <c r="E14" s="25">
        <v>0.95299999999999996</v>
      </c>
      <c r="F14" s="26">
        <v>1.7000000000000001E-2</v>
      </c>
      <c r="G14" s="28"/>
      <c r="H14" s="28"/>
      <c r="I14" s="28"/>
      <c r="J14" s="29"/>
      <c r="K14" s="32" t="s">
        <v>732</v>
      </c>
    </row>
    <row r="15" spans="1:15" ht="31.5" x14ac:dyDescent="0.25">
      <c r="A15" s="21" t="s">
        <v>532</v>
      </c>
      <c r="B15" s="33" t="s">
        <v>737</v>
      </c>
      <c r="C15" s="34" t="s">
        <v>709</v>
      </c>
      <c r="D15" s="24">
        <v>10.018000000000001</v>
      </c>
      <c r="E15" s="25">
        <v>1.1499999999999999</v>
      </c>
      <c r="F15" s="26">
        <v>2.1000000000000001E-2</v>
      </c>
      <c r="G15" s="27">
        <v>6.3</v>
      </c>
      <c r="H15" s="28"/>
      <c r="I15" s="28"/>
      <c r="J15" s="29"/>
      <c r="K15" s="30"/>
    </row>
    <row r="16" spans="1:15" ht="31.5" x14ac:dyDescent="0.25">
      <c r="A16" s="21" t="s">
        <v>533</v>
      </c>
      <c r="B16" s="33" t="s">
        <v>738</v>
      </c>
      <c r="C16" s="34" t="s">
        <v>709</v>
      </c>
      <c r="D16" s="24">
        <v>10.018000000000001</v>
      </c>
      <c r="E16" s="25">
        <v>1.1499999999999999</v>
      </c>
      <c r="F16" s="26">
        <v>2.1000000000000001E-2</v>
      </c>
      <c r="G16" s="27">
        <v>31.74</v>
      </c>
      <c r="H16" s="28"/>
      <c r="I16" s="28"/>
      <c r="J16" s="29"/>
      <c r="K16" s="30"/>
    </row>
    <row r="17" spans="1:11" ht="31.5" x14ac:dyDescent="0.25">
      <c r="A17" s="21" t="s">
        <v>534</v>
      </c>
      <c r="B17" s="33" t="s">
        <v>739</v>
      </c>
      <c r="C17" s="34" t="s">
        <v>709</v>
      </c>
      <c r="D17" s="24">
        <v>10.018000000000001</v>
      </c>
      <c r="E17" s="25">
        <v>1.1499999999999999</v>
      </c>
      <c r="F17" s="26">
        <v>2.1000000000000001E-2</v>
      </c>
      <c r="G17" s="27">
        <v>64.75</v>
      </c>
      <c r="H17" s="28"/>
      <c r="I17" s="28"/>
      <c r="J17" s="29"/>
      <c r="K17" s="30"/>
    </row>
    <row r="18" spans="1:11" ht="31.5" x14ac:dyDescent="0.25">
      <c r="A18" s="21" t="s">
        <v>535</v>
      </c>
      <c r="B18" s="33" t="s">
        <v>740</v>
      </c>
      <c r="C18" s="34" t="s">
        <v>709</v>
      </c>
      <c r="D18" s="24">
        <v>10.018000000000001</v>
      </c>
      <c r="E18" s="25">
        <v>1.1499999999999999</v>
      </c>
      <c r="F18" s="26">
        <v>2.1000000000000001E-2</v>
      </c>
      <c r="G18" s="27">
        <v>132.53</v>
      </c>
      <c r="H18" s="28"/>
      <c r="I18" s="28"/>
      <c r="J18" s="29"/>
      <c r="K18" s="30"/>
    </row>
    <row r="19" spans="1:11" ht="31.5" x14ac:dyDescent="0.25">
      <c r="A19" s="21" t="s">
        <v>536</v>
      </c>
      <c r="B19" s="33" t="s">
        <v>741</v>
      </c>
      <c r="C19" s="34" t="s">
        <v>709</v>
      </c>
      <c r="D19" s="24">
        <v>10.018000000000001</v>
      </c>
      <c r="E19" s="25">
        <v>1.1499999999999999</v>
      </c>
      <c r="F19" s="26">
        <v>2.1000000000000001E-2</v>
      </c>
      <c r="G19" s="27">
        <v>377.39</v>
      </c>
      <c r="H19" s="28"/>
      <c r="I19" s="28"/>
      <c r="J19" s="29"/>
      <c r="K19" s="30"/>
    </row>
    <row r="20" spans="1:11" ht="31.5" x14ac:dyDescent="0.25">
      <c r="A20" s="21" t="s">
        <v>197</v>
      </c>
      <c r="B20" s="22" t="s">
        <v>742</v>
      </c>
      <c r="C20" s="31" t="s">
        <v>472</v>
      </c>
      <c r="D20" s="24">
        <v>10.018000000000001</v>
      </c>
      <c r="E20" s="25">
        <v>1.1499999999999999</v>
      </c>
      <c r="F20" s="26">
        <v>2.1000000000000001E-2</v>
      </c>
      <c r="G20" s="28"/>
      <c r="H20" s="28"/>
      <c r="I20" s="28"/>
      <c r="J20" s="29"/>
      <c r="K20" s="30" t="s">
        <v>733</v>
      </c>
    </row>
    <row r="21" spans="1:11" x14ac:dyDescent="0.25">
      <c r="A21" s="21" t="s">
        <v>537</v>
      </c>
      <c r="B21" s="30" t="s">
        <v>743</v>
      </c>
      <c r="C21" s="35">
        <v>0</v>
      </c>
      <c r="D21" s="24">
        <v>7.2439999999999998</v>
      </c>
      <c r="E21" s="25">
        <v>0.78700000000000003</v>
      </c>
      <c r="F21" s="26">
        <v>1.4E-2</v>
      </c>
      <c r="G21" s="27">
        <v>24.08</v>
      </c>
      <c r="H21" s="27">
        <v>2.94</v>
      </c>
      <c r="I21" s="36">
        <v>4.2699999999999996</v>
      </c>
      <c r="J21" s="37">
        <v>0.14899999999999999</v>
      </c>
      <c r="K21" s="30"/>
    </row>
    <row r="22" spans="1:11" x14ac:dyDescent="0.25">
      <c r="A22" s="21" t="s">
        <v>538</v>
      </c>
      <c r="B22" s="30" t="s">
        <v>744</v>
      </c>
      <c r="C22" s="35">
        <v>0</v>
      </c>
      <c r="D22" s="24">
        <v>7.2439999999999998</v>
      </c>
      <c r="E22" s="25">
        <v>0.78700000000000003</v>
      </c>
      <c r="F22" s="26">
        <v>1.4E-2</v>
      </c>
      <c r="G22" s="27">
        <v>713.27</v>
      </c>
      <c r="H22" s="27">
        <v>2.94</v>
      </c>
      <c r="I22" s="36">
        <v>4.2699999999999996</v>
      </c>
      <c r="J22" s="37">
        <v>0.14899999999999999</v>
      </c>
      <c r="K22" s="30"/>
    </row>
    <row r="23" spans="1:11" x14ac:dyDescent="0.25">
      <c r="A23" s="21" t="s">
        <v>539</v>
      </c>
      <c r="B23" s="30" t="s">
        <v>745</v>
      </c>
      <c r="C23" s="35">
        <v>0</v>
      </c>
      <c r="D23" s="24">
        <v>7.2439999999999998</v>
      </c>
      <c r="E23" s="25">
        <v>0.78700000000000003</v>
      </c>
      <c r="F23" s="26">
        <v>1.4E-2</v>
      </c>
      <c r="G23" s="27">
        <v>1228.42</v>
      </c>
      <c r="H23" s="27">
        <v>2.94</v>
      </c>
      <c r="I23" s="36">
        <v>4.2699999999999996</v>
      </c>
      <c r="J23" s="37">
        <v>0.14899999999999999</v>
      </c>
      <c r="K23" s="30"/>
    </row>
    <row r="24" spans="1:11" x14ac:dyDescent="0.25">
      <c r="A24" s="21" t="s">
        <v>540</v>
      </c>
      <c r="B24" s="30" t="s">
        <v>746</v>
      </c>
      <c r="C24" s="35">
        <v>0</v>
      </c>
      <c r="D24" s="24">
        <v>7.2439999999999998</v>
      </c>
      <c r="E24" s="25">
        <v>0.78700000000000003</v>
      </c>
      <c r="F24" s="26">
        <v>1.4E-2</v>
      </c>
      <c r="G24" s="27">
        <v>2054.9299999999998</v>
      </c>
      <c r="H24" s="27">
        <v>2.94</v>
      </c>
      <c r="I24" s="36">
        <v>4.2699999999999996</v>
      </c>
      <c r="J24" s="37">
        <v>0.14899999999999999</v>
      </c>
      <c r="K24" s="30"/>
    </row>
    <row r="25" spans="1:11" x14ac:dyDescent="0.25">
      <c r="A25" s="21" t="s">
        <v>541</v>
      </c>
      <c r="B25" s="30" t="s">
        <v>747</v>
      </c>
      <c r="C25" s="35">
        <v>0</v>
      </c>
      <c r="D25" s="24">
        <v>7.2439999999999998</v>
      </c>
      <c r="E25" s="25">
        <v>0.78700000000000003</v>
      </c>
      <c r="F25" s="26">
        <v>1.4E-2</v>
      </c>
      <c r="G25" s="27">
        <v>4446.13</v>
      </c>
      <c r="H25" s="27">
        <v>2.94</v>
      </c>
      <c r="I25" s="36">
        <v>4.2699999999999996</v>
      </c>
      <c r="J25" s="37">
        <v>0.14899999999999999</v>
      </c>
      <c r="K25" s="30"/>
    </row>
    <row r="26" spans="1:11" x14ac:dyDescent="0.25">
      <c r="A26" s="21" t="s">
        <v>542</v>
      </c>
      <c r="B26" s="30" t="s">
        <v>748</v>
      </c>
      <c r="C26" s="35">
        <v>0</v>
      </c>
      <c r="D26" s="24">
        <v>4.1680000000000001</v>
      </c>
      <c r="E26" s="25">
        <v>0.374</v>
      </c>
      <c r="F26" s="26">
        <v>6.0000000000000001E-3</v>
      </c>
      <c r="G26" s="27">
        <v>8.6999999999999993</v>
      </c>
      <c r="H26" s="27">
        <v>5.42</v>
      </c>
      <c r="I26" s="36">
        <v>6.18</v>
      </c>
      <c r="J26" s="37">
        <v>7.4999999999999997E-2</v>
      </c>
      <c r="K26" s="30"/>
    </row>
    <row r="27" spans="1:11" x14ac:dyDescent="0.25">
      <c r="A27" s="21" t="s">
        <v>543</v>
      </c>
      <c r="B27" s="30" t="s">
        <v>749</v>
      </c>
      <c r="C27" s="35">
        <v>0</v>
      </c>
      <c r="D27" s="24">
        <v>4.1680000000000001</v>
      </c>
      <c r="E27" s="25">
        <v>0.374</v>
      </c>
      <c r="F27" s="26">
        <v>6.0000000000000001E-3</v>
      </c>
      <c r="G27" s="27">
        <v>697.9</v>
      </c>
      <c r="H27" s="27">
        <v>5.42</v>
      </c>
      <c r="I27" s="36">
        <v>6.18</v>
      </c>
      <c r="J27" s="37">
        <v>7.4999999999999997E-2</v>
      </c>
      <c r="K27" s="30"/>
    </row>
    <row r="28" spans="1:11" x14ac:dyDescent="0.25">
      <c r="A28" s="21" t="s">
        <v>544</v>
      </c>
      <c r="B28" s="30" t="s">
        <v>750</v>
      </c>
      <c r="C28" s="35">
        <v>0</v>
      </c>
      <c r="D28" s="24">
        <v>4.1680000000000001</v>
      </c>
      <c r="E28" s="25">
        <v>0.374</v>
      </c>
      <c r="F28" s="26">
        <v>6.0000000000000001E-3</v>
      </c>
      <c r="G28" s="27">
        <v>1213.05</v>
      </c>
      <c r="H28" s="27">
        <v>5.42</v>
      </c>
      <c r="I28" s="36">
        <v>6.18</v>
      </c>
      <c r="J28" s="37">
        <v>7.4999999999999997E-2</v>
      </c>
      <c r="K28" s="30"/>
    </row>
    <row r="29" spans="1:11" x14ac:dyDescent="0.25">
      <c r="A29" s="21" t="s">
        <v>545</v>
      </c>
      <c r="B29" s="30" t="s">
        <v>751</v>
      </c>
      <c r="C29" s="35">
        <v>0</v>
      </c>
      <c r="D29" s="24">
        <v>4.1680000000000001</v>
      </c>
      <c r="E29" s="25">
        <v>0.374</v>
      </c>
      <c r="F29" s="26">
        <v>6.0000000000000001E-3</v>
      </c>
      <c r="G29" s="27">
        <v>2039.55</v>
      </c>
      <c r="H29" s="27">
        <v>5.42</v>
      </c>
      <c r="I29" s="36">
        <v>6.18</v>
      </c>
      <c r="J29" s="37">
        <v>7.4999999999999997E-2</v>
      </c>
      <c r="K29" s="30"/>
    </row>
    <row r="30" spans="1:11" x14ac:dyDescent="0.25">
      <c r="A30" s="21" t="s">
        <v>546</v>
      </c>
      <c r="B30" s="30" t="s">
        <v>752</v>
      </c>
      <c r="C30" s="35">
        <v>0</v>
      </c>
      <c r="D30" s="24">
        <v>4.1680000000000001</v>
      </c>
      <c r="E30" s="25">
        <v>0.374</v>
      </c>
      <c r="F30" s="26">
        <v>6.0000000000000001E-3</v>
      </c>
      <c r="G30" s="27">
        <v>4430.75</v>
      </c>
      <c r="H30" s="27">
        <v>5.42</v>
      </c>
      <c r="I30" s="36">
        <v>6.18</v>
      </c>
      <c r="J30" s="37">
        <v>7.4999999999999997E-2</v>
      </c>
      <c r="K30" s="30"/>
    </row>
    <row r="31" spans="1:11" x14ac:dyDescent="0.25">
      <c r="A31" s="21" t="s">
        <v>547</v>
      </c>
      <c r="B31" s="30" t="s">
        <v>753</v>
      </c>
      <c r="C31" s="35">
        <v>0</v>
      </c>
      <c r="D31" s="24">
        <v>2.887</v>
      </c>
      <c r="E31" s="25">
        <v>0.22900000000000001</v>
      </c>
      <c r="F31" s="26">
        <v>3.0000000000000001E-3</v>
      </c>
      <c r="G31" s="27">
        <v>127.31</v>
      </c>
      <c r="H31" s="27">
        <v>5.97</v>
      </c>
      <c r="I31" s="36">
        <v>7.35</v>
      </c>
      <c r="J31" s="37">
        <v>4.8000000000000001E-2</v>
      </c>
      <c r="K31" s="30"/>
    </row>
    <row r="32" spans="1:11" x14ac:dyDescent="0.25">
      <c r="A32" s="21" t="s">
        <v>548</v>
      </c>
      <c r="B32" s="30" t="s">
        <v>754</v>
      </c>
      <c r="C32" s="35">
        <v>0</v>
      </c>
      <c r="D32" s="24">
        <v>2.887</v>
      </c>
      <c r="E32" s="25">
        <v>0.22900000000000001</v>
      </c>
      <c r="F32" s="26">
        <v>3.0000000000000001E-3</v>
      </c>
      <c r="G32" s="27">
        <v>3572.11</v>
      </c>
      <c r="H32" s="27">
        <v>5.97</v>
      </c>
      <c r="I32" s="36">
        <v>7.35</v>
      </c>
      <c r="J32" s="37">
        <v>4.8000000000000001E-2</v>
      </c>
      <c r="K32" s="30"/>
    </row>
    <row r="33" spans="1:11" x14ac:dyDescent="0.25">
      <c r="A33" s="21" t="s">
        <v>549</v>
      </c>
      <c r="B33" s="30" t="s">
        <v>755</v>
      </c>
      <c r="C33" s="35">
        <v>0</v>
      </c>
      <c r="D33" s="24">
        <v>2.887</v>
      </c>
      <c r="E33" s="25">
        <v>0.22900000000000001</v>
      </c>
      <c r="F33" s="26">
        <v>3.0000000000000001E-3</v>
      </c>
      <c r="G33" s="27">
        <v>10572.74</v>
      </c>
      <c r="H33" s="27">
        <v>5.97</v>
      </c>
      <c r="I33" s="36">
        <v>7.35</v>
      </c>
      <c r="J33" s="37">
        <v>4.8000000000000001E-2</v>
      </c>
      <c r="K33" s="30"/>
    </row>
    <row r="34" spans="1:11" x14ac:dyDescent="0.25">
      <c r="A34" s="21" t="s">
        <v>550</v>
      </c>
      <c r="B34" s="30" t="s">
        <v>756</v>
      </c>
      <c r="C34" s="35">
        <v>0</v>
      </c>
      <c r="D34" s="24">
        <v>2.887</v>
      </c>
      <c r="E34" s="25">
        <v>0.22900000000000001</v>
      </c>
      <c r="F34" s="26">
        <v>3.0000000000000001E-3</v>
      </c>
      <c r="G34" s="27">
        <v>21420.09</v>
      </c>
      <c r="H34" s="27">
        <v>5.97</v>
      </c>
      <c r="I34" s="36">
        <v>7.35</v>
      </c>
      <c r="J34" s="37">
        <v>4.8000000000000001E-2</v>
      </c>
      <c r="K34" s="30"/>
    </row>
    <row r="35" spans="1:11" x14ac:dyDescent="0.25">
      <c r="A35" s="21" t="s">
        <v>551</v>
      </c>
      <c r="B35" s="30" t="s">
        <v>757</v>
      </c>
      <c r="C35" s="35">
        <v>0</v>
      </c>
      <c r="D35" s="24">
        <v>2.887</v>
      </c>
      <c r="E35" s="25">
        <v>0.22900000000000001</v>
      </c>
      <c r="F35" s="26">
        <v>3.0000000000000001E-3</v>
      </c>
      <c r="G35" s="27">
        <v>56602.14</v>
      </c>
      <c r="H35" s="27">
        <v>5.97</v>
      </c>
      <c r="I35" s="36">
        <v>7.35</v>
      </c>
      <c r="J35" s="37">
        <v>4.8000000000000001E-2</v>
      </c>
      <c r="K35" s="30"/>
    </row>
    <row r="36" spans="1:11" ht="31.5" x14ac:dyDescent="0.25">
      <c r="A36" s="21" t="s">
        <v>201</v>
      </c>
      <c r="B36" s="30" t="s">
        <v>758</v>
      </c>
      <c r="C36" s="35" t="s">
        <v>473</v>
      </c>
      <c r="D36" s="38">
        <v>25.23</v>
      </c>
      <c r="E36" s="39">
        <v>3.8370000000000002</v>
      </c>
      <c r="F36" s="26">
        <v>2.9350000000000001</v>
      </c>
      <c r="G36" s="28"/>
      <c r="H36" s="28"/>
      <c r="I36" s="28"/>
      <c r="J36" s="29"/>
      <c r="K36" s="30" t="s">
        <v>734</v>
      </c>
    </row>
    <row r="37" spans="1:11" ht="31.5" x14ac:dyDescent="0.25">
      <c r="A37" s="21" t="s">
        <v>202</v>
      </c>
      <c r="B37" s="33" t="s">
        <v>759</v>
      </c>
      <c r="C37" s="40">
        <v>0</v>
      </c>
      <c r="D37" s="24">
        <v>-6.5279999999999996</v>
      </c>
      <c r="E37" s="25">
        <v>-0.75</v>
      </c>
      <c r="F37" s="26">
        <v>-1.2999999999999999E-2</v>
      </c>
      <c r="G37" s="27"/>
      <c r="H37" s="28"/>
      <c r="I37" s="28"/>
      <c r="J37" s="29"/>
      <c r="K37" s="30"/>
    </row>
    <row r="38" spans="1:11" x14ac:dyDescent="0.25">
      <c r="A38" s="21" t="s">
        <v>203</v>
      </c>
      <c r="B38" s="22">
        <v>602</v>
      </c>
      <c r="C38" s="35">
        <v>0</v>
      </c>
      <c r="D38" s="24">
        <v>-5.6840000000000002</v>
      </c>
      <c r="E38" s="25">
        <v>-0.63500000000000001</v>
      </c>
      <c r="F38" s="26">
        <v>-1.0999999999999999E-2</v>
      </c>
      <c r="G38" s="27"/>
      <c r="H38" s="28"/>
      <c r="I38" s="28"/>
      <c r="J38" s="29"/>
      <c r="K38" s="30"/>
    </row>
    <row r="39" spans="1:11" ht="31.5" x14ac:dyDescent="0.25">
      <c r="A39" s="21" t="s">
        <v>204</v>
      </c>
      <c r="B39" s="30" t="s">
        <v>760</v>
      </c>
      <c r="C39" s="35">
        <v>0</v>
      </c>
      <c r="D39" s="24">
        <v>-6.5279999999999996</v>
      </c>
      <c r="E39" s="25">
        <v>-0.75</v>
      </c>
      <c r="F39" s="26">
        <v>-1.2999999999999999E-2</v>
      </c>
      <c r="G39" s="27"/>
      <c r="H39" s="28"/>
      <c r="I39" s="28"/>
      <c r="J39" s="37">
        <v>0.13500000000000001</v>
      </c>
      <c r="K39" s="30"/>
    </row>
    <row r="40" spans="1:11" x14ac:dyDescent="0.25">
      <c r="A40" s="21" t="s">
        <v>205</v>
      </c>
      <c r="B40" s="30" t="s">
        <v>761</v>
      </c>
      <c r="C40" s="35">
        <v>0</v>
      </c>
      <c r="D40" s="24">
        <v>-6.5279999999999996</v>
      </c>
      <c r="E40" s="25">
        <v>-0.75</v>
      </c>
      <c r="F40" s="26">
        <v>-1.2999999999999999E-2</v>
      </c>
      <c r="G40" s="27"/>
      <c r="H40" s="28"/>
      <c r="I40" s="28"/>
      <c r="J40" s="29"/>
      <c r="K40" s="30"/>
    </row>
    <row r="41" spans="1:11" x14ac:dyDescent="0.25">
      <c r="A41" s="21" t="s">
        <v>206</v>
      </c>
      <c r="B41" s="30" t="s">
        <v>762</v>
      </c>
      <c r="C41" s="35">
        <v>0</v>
      </c>
      <c r="D41" s="24">
        <v>-5.6840000000000002</v>
      </c>
      <c r="E41" s="25">
        <v>-0.63500000000000001</v>
      </c>
      <c r="F41" s="26">
        <v>-1.0999999999999999E-2</v>
      </c>
      <c r="G41" s="27"/>
      <c r="H41" s="28"/>
      <c r="I41" s="28"/>
      <c r="J41" s="37">
        <v>0.11700000000000001</v>
      </c>
      <c r="K41" s="30"/>
    </row>
    <row r="42" spans="1:11" x14ac:dyDescent="0.25">
      <c r="A42" s="21" t="s">
        <v>207</v>
      </c>
      <c r="B42" s="30" t="s">
        <v>763</v>
      </c>
      <c r="C42" s="35">
        <v>0</v>
      </c>
      <c r="D42" s="24">
        <v>-5.6840000000000002</v>
      </c>
      <c r="E42" s="25">
        <v>-0.63500000000000001</v>
      </c>
      <c r="F42" s="26">
        <v>-1.0999999999999999E-2</v>
      </c>
      <c r="G42" s="27"/>
      <c r="H42" s="28"/>
      <c r="I42" s="28"/>
      <c r="J42" s="29"/>
      <c r="K42" s="30"/>
    </row>
    <row r="43" spans="1:11" ht="31.5" x14ac:dyDescent="0.25">
      <c r="A43" s="21" t="s">
        <v>208</v>
      </c>
      <c r="B43" s="30" t="s">
        <v>764</v>
      </c>
      <c r="C43" s="35">
        <v>0</v>
      </c>
      <c r="D43" s="24">
        <v>-3.512</v>
      </c>
      <c r="E43" s="25">
        <v>-0.313</v>
      </c>
      <c r="F43" s="26">
        <v>-5.0000000000000001E-3</v>
      </c>
      <c r="G43" s="27">
        <v>92.73</v>
      </c>
      <c r="H43" s="28"/>
      <c r="I43" s="28"/>
      <c r="J43" s="37">
        <v>9.6000000000000002E-2</v>
      </c>
      <c r="K43" s="30"/>
    </row>
    <row r="44" spans="1:11" x14ac:dyDescent="0.25">
      <c r="A44" s="21" t="s">
        <v>209</v>
      </c>
      <c r="B44" s="30" t="s">
        <v>765</v>
      </c>
      <c r="C44" s="35">
        <v>0</v>
      </c>
      <c r="D44" s="24">
        <v>-3.512</v>
      </c>
      <c r="E44" s="25">
        <v>-0.313</v>
      </c>
      <c r="F44" s="26">
        <v>-5.0000000000000001E-3</v>
      </c>
      <c r="G44" s="27">
        <v>92.73</v>
      </c>
      <c r="H44" s="28"/>
      <c r="I44" s="28"/>
      <c r="J44" s="29"/>
      <c r="K44" s="30"/>
    </row>
    <row r="45" spans="1:11" x14ac:dyDescent="0.25">
      <c r="C45" s="4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260"/>
  <sheetViews>
    <sheetView zoomScale="85" zoomScaleNormal="85" zoomScaleSheetLayoutView="100" workbookViewId="0">
      <selection activeCell="J7" sqref="J7"/>
    </sheetView>
  </sheetViews>
  <sheetFormatPr defaultRowHeight="27.75" customHeight="1" x14ac:dyDescent="0.25"/>
  <cols>
    <col min="1" max="1" width="16.140625" style="46" bestFit="1" customWidth="1"/>
    <col min="2" max="2" width="10.28515625" style="46" bestFit="1" customWidth="1"/>
    <col min="3" max="3" width="16.5703125" style="46" bestFit="1" customWidth="1"/>
    <col min="4" max="4" width="14.28515625" style="62" bestFit="1" customWidth="1"/>
    <col min="5" max="5" width="10.28515625" style="62" bestFit="1" customWidth="1"/>
    <col min="6" max="6" width="16.5703125" style="62" bestFit="1" customWidth="1"/>
    <col min="7" max="7" width="32.7109375" style="62" bestFit="1" customWidth="1"/>
    <col min="8" max="8" width="14.7109375" style="62" customWidth="1"/>
    <col min="9" max="9" width="11.7109375" style="63" bestFit="1" customWidth="1"/>
    <col min="10" max="10" width="12.7109375" style="64" bestFit="1" customWidth="1"/>
    <col min="11" max="11" width="13.7109375" style="64" customWidth="1"/>
    <col min="12" max="12" width="13.7109375" style="46" customWidth="1"/>
    <col min="13" max="13" width="11.7109375" style="46" bestFit="1" customWidth="1"/>
    <col min="14" max="14" width="12.7109375" style="46" bestFit="1" customWidth="1"/>
    <col min="15" max="15" width="11.85546875" style="46" bestFit="1" customWidth="1"/>
    <col min="16" max="16" width="15.5703125" style="46" customWidth="1"/>
    <col min="17" max="17" width="1.28515625" style="46" customWidth="1"/>
    <col min="18" max="16384" width="9.140625" style="46"/>
  </cols>
  <sheetData>
    <row r="1" spans="1:17" ht="66.75" customHeight="1" x14ac:dyDescent="0.2">
      <c r="A1" s="45" t="s">
        <v>26</v>
      </c>
      <c r="B1" s="45"/>
      <c r="C1" s="244" t="s">
        <v>175</v>
      </c>
      <c r="D1" s="244"/>
      <c r="E1" s="211"/>
      <c r="F1" s="245" t="s">
        <v>58</v>
      </c>
      <c r="G1" s="245"/>
      <c r="H1" s="245"/>
      <c r="I1" s="245"/>
      <c r="J1" s="245"/>
      <c r="K1" s="245"/>
      <c r="L1" s="245"/>
      <c r="M1" s="245"/>
      <c r="N1" s="245"/>
      <c r="O1" s="245"/>
      <c r="P1" s="245"/>
    </row>
    <row r="2" spans="1:17" ht="25.5" customHeight="1" x14ac:dyDescent="0.2">
      <c r="A2" s="236" t="str">
        <f>Overview!B4&amp; " - Effective from "&amp;Overview!D4&amp;" - "&amp;Overview!E4&amp;" EDCM charges"</f>
        <v>SP Distribution - Effective from 1 April 2024 - Final EDCM charges</v>
      </c>
      <c r="B2" s="236"/>
      <c r="C2" s="236"/>
      <c r="D2" s="236"/>
      <c r="E2" s="236"/>
      <c r="F2" s="236"/>
      <c r="G2" s="236"/>
      <c r="H2" s="236"/>
      <c r="I2" s="236"/>
      <c r="J2" s="236"/>
      <c r="K2" s="236"/>
      <c r="L2" s="236"/>
      <c r="M2" s="236"/>
      <c r="N2" s="236"/>
      <c r="O2" s="236"/>
      <c r="P2" s="236"/>
    </row>
    <row r="3" spans="1:17" s="47" customFormat="1" ht="10.5" customHeight="1" x14ac:dyDescent="0.2">
      <c r="A3" s="4"/>
      <c r="B3" s="4"/>
      <c r="C3" s="4"/>
      <c r="D3" s="4"/>
      <c r="E3" s="4"/>
      <c r="F3" s="4"/>
      <c r="G3" s="4"/>
      <c r="H3" s="4"/>
      <c r="I3" s="4"/>
      <c r="J3" s="4"/>
      <c r="K3" s="4"/>
      <c r="L3" s="4"/>
      <c r="M3" s="4"/>
      <c r="N3" s="4"/>
      <c r="O3" s="4"/>
    </row>
    <row r="4" spans="1:17" s="47" customFormat="1" ht="25.5" customHeight="1" x14ac:dyDescent="0.2">
      <c r="A4" s="236" t="s">
        <v>117</v>
      </c>
      <c r="B4" s="236"/>
      <c r="C4" s="236"/>
      <c r="D4" s="236"/>
      <c r="E4" s="236"/>
      <c r="F4" s="236"/>
      <c r="G4" s="4"/>
      <c r="H4" s="4"/>
      <c r="I4" s="4"/>
      <c r="J4" s="4"/>
      <c r="K4" s="4"/>
      <c r="L4" s="4"/>
      <c r="M4" s="4"/>
      <c r="N4" s="4"/>
      <c r="O4" s="4"/>
    </row>
    <row r="5" spans="1:17" s="47" customFormat="1" ht="25.5" customHeight="1" x14ac:dyDescent="0.2">
      <c r="A5" s="246" t="s">
        <v>15</v>
      </c>
      <c r="B5" s="247"/>
      <c r="C5" s="247"/>
      <c r="D5" s="242" t="s">
        <v>114</v>
      </c>
      <c r="E5" s="242"/>
      <c r="F5" s="242"/>
      <c r="G5" s="4"/>
      <c r="H5" s="4"/>
      <c r="I5" s="4"/>
      <c r="J5" s="4"/>
      <c r="K5" s="4"/>
      <c r="L5" s="4"/>
      <c r="M5" s="4"/>
      <c r="N5" s="4"/>
      <c r="O5" s="4"/>
    </row>
    <row r="6" spans="1:17" s="47" customFormat="1" ht="48" customHeight="1" x14ac:dyDescent="0.2">
      <c r="A6" s="235" t="s">
        <v>112</v>
      </c>
      <c r="B6" s="235"/>
      <c r="C6" s="235"/>
      <c r="D6" s="243"/>
      <c r="E6" s="243"/>
      <c r="F6" s="243"/>
      <c r="G6" s="4"/>
      <c r="H6" s="4"/>
      <c r="I6" s="4"/>
      <c r="J6" s="4"/>
      <c r="K6" s="4"/>
      <c r="L6" s="4"/>
      <c r="M6" s="4"/>
      <c r="N6" s="4"/>
      <c r="O6" s="4"/>
    </row>
    <row r="7" spans="1:17" s="47" customFormat="1" ht="53.25" customHeight="1" x14ac:dyDescent="0.2">
      <c r="A7" s="235" t="s">
        <v>113</v>
      </c>
      <c r="B7" s="235"/>
      <c r="C7" s="235"/>
      <c r="D7" s="239" t="s">
        <v>766</v>
      </c>
      <c r="E7" s="239"/>
      <c r="F7" s="239"/>
      <c r="G7" s="4"/>
      <c r="H7" s="4"/>
      <c r="I7" s="4"/>
      <c r="J7" s="4"/>
      <c r="K7" s="4"/>
      <c r="L7" s="4"/>
      <c r="M7" s="4"/>
      <c r="N7" s="4"/>
      <c r="O7" s="4"/>
    </row>
    <row r="8" spans="1:17" s="47" customFormat="1" ht="25.5" customHeight="1" x14ac:dyDescent="0.2">
      <c r="A8" s="235" t="s">
        <v>20</v>
      </c>
      <c r="B8" s="235"/>
      <c r="C8" s="235"/>
      <c r="D8" s="239" t="s">
        <v>21</v>
      </c>
      <c r="E8" s="239"/>
      <c r="F8" s="239"/>
      <c r="G8" s="4"/>
      <c r="H8" s="4"/>
      <c r="I8" s="4"/>
      <c r="J8" s="4"/>
      <c r="K8" s="4"/>
      <c r="L8" s="4"/>
      <c r="M8" s="4"/>
      <c r="N8" s="4"/>
      <c r="O8" s="4"/>
    </row>
    <row r="9" spans="1:17" s="47" customFormat="1" ht="10.5" customHeight="1" x14ac:dyDescent="0.2">
      <c r="A9" s="4"/>
      <c r="B9" s="4"/>
      <c r="C9" s="4"/>
      <c r="D9" s="4"/>
      <c r="E9" s="4"/>
      <c r="F9" s="4"/>
      <c r="G9" s="4"/>
      <c r="H9" s="4"/>
      <c r="I9" s="4"/>
      <c r="J9" s="4"/>
      <c r="K9" s="4"/>
      <c r="L9" s="4"/>
      <c r="M9" s="4"/>
      <c r="N9" s="4"/>
      <c r="O9" s="4"/>
    </row>
    <row r="10" spans="1:17" ht="78.75" x14ac:dyDescent="0.2">
      <c r="A10" s="20" t="s">
        <v>103</v>
      </c>
      <c r="B10" s="48" t="s">
        <v>63</v>
      </c>
      <c r="C10" s="20" t="s">
        <v>64</v>
      </c>
      <c r="D10" s="20" t="s">
        <v>105</v>
      </c>
      <c r="E10" s="48" t="s">
        <v>63</v>
      </c>
      <c r="F10" s="20" t="s">
        <v>65</v>
      </c>
      <c r="G10" s="49" t="s">
        <v>57</v>
      </c>
      <c r="H10" s="49" t="s">
        <v>723</v>
      </c>
      <c r="I10" s="50" t="s">
        <v>169</v>
      </c>
      <c r="J10" s="49" t="s">
        <v>106</v>
      </c>
      <c r="K10" s="49" t="s">
        <v>167</v>
      </c>
      <c r="L10" s="51" t="s">
        <v>181</v>
      </c>
      <c r="M10" s="50" t="s">
        <v>170</v>
      </c>
      <c r="N10" s="49" t="s">
        <v>107</v>
      </c>
      <c r="O10" s="49" t="s">
        <v>168</v>
      </c>
      <c r="P10" s="51" t="s">
        <v>182</v>
      </c>
    </row>
    <row r="11" spans="1:17" ht="15.75" customHeight="1" x14ac:dyDescent="0.2">
      <c r="A11" s="52">
        <v>800</v>
      </c>
      <c r="B11" s="53">
        <v>800</v>
      </c>
      <c r="C11" s="54">
        <v>1800060775972</v>
      </c>
      <c r="D11" s="55">
        <v>644</v>
      </c>
      <c r="E11" s="53">
        <v>644</v>
      </c>
      <c r="F11" s="54">
        <v>1800060775990</v>
      </c>
      <c r="G11" s="56" t="s">
        <v>1429</v>
      </c>
      <c r="H11" s="57" t="s">
        <v>1430</v>
      </c>
      <c r="I11" s="58" t="s">
        <v>700</v>
      </c>
      <c r="J11" s="59">
        <v>183.04</v>
      </c>
      <c r="K11" s="59">
        <v>0.64</v>
      </c>
      <c r="L11" s="59">
        <v>0.64</v>
      </c>
      <c r="M11" s="60" t="s">
        <v>700</v>
      </c>
      <c r="N11" s="61">
        <v>4110.8</v>
      </c>
      <c r="O11" s="61">
        <v>0.05</v>
      </c>
      <c r="P11" s="61">
        <v>0.05</v>
      </c>
      <c r="Q11" s="213">
        <v>1</v>
      </c>
    </row>
    <row r="12" spans="1:17" ht="15" customHeight="1" x14ac:dyDescent="0.2">
      <c r="A12" s="52">
        <v>801</v>
      </c>
      <c r="B12" s="53">
        <v>801</v>
      </c>
      <c r="C12" s="54">
        <v>1800060004220</v>
      </c>
      <c r="D12" s="55" t="s">
        <v>1431</v>
      </c>
      <c r="E12" s="53" t="s">
        <v>1431</v>
      </c>
      <c r="F12" s="54" t="s">
        <v>1431</v>
      </c>
      <c r="G12" s="56" t="s">
        <v>1432</v>
      </c>
      <c r="H12" s="57" t="s">
        <v>1430</v>
      </c>
      <c r="I12" s="58" t="s">
        <v>700</v>
      </c>
      <c r="J12" s="59">
        <v>322.29000000000002</v>
      </c>
      <c r="K12" s="59" t="s">
        <v>700</v>
      </c>
      <c r="L12" s="59" t="s">
        <v>700</v>
      </c>
      <c r="M12" s="60" t="s">
        <v>700</v>
      </c>
      <c r="N12" s="61" t="s">
        <v>700</v>
      </c>
      <c r="O12" s="61" t="s">
        <v>700</v>
      </c>
      <c r="P12" s="61" t="s">
        <v>700</v>
      </c>
      <c r="Q12" s="213">
        <v>1</v>
      </c>
    </row>
    <row r="13" spans="1:17" ht="15" customHeight="1" x14ac:dyDescent="0.2">
      <c r="A13" s="52">
        <v>802</v>
      </c>
      <c r="B13" s="53">
        <v>802</v>
      </c>
      <c r="C13" s="54">
        <v>1800060539962</v>
      </c>
      <c r="D13" s="55">
        <v>683</v>
      </c>
      <c r="E13" s="53">
        <v>683</v>
      </c>
      <c r="F13" s="54">
        <v>1800060539971</v>
      </c>
      <c r="G13" s="56" t="s">
        <v>1433</v>
      </c>
      <c r="H13" s="57" t="s">
        <v>1430</v>
      </c>
      <c r="I13" s="58" t="s">
        <v>700</v>
      </c>
      <c r="J13" s="59">
        <v>94.94</v>
      </c>
      <c r="K13" s="59">
        <v>2.79</v>
      </c>
      <c r="L13" s="59">
        <v>2.79</v>
      </c>
      <c r="M13" s="60" t="s">
        <v>700</v>
      </c>
      <c r="N13" s="61">
        <v>3573.41</v>
      </c>
      <c r="O13" s="61">
        <v>0.05</v>
      </c>
      <c r="P13" s="61">
        <v>0.05</v>
      </c>
      <c r="Q13" s="213">
        <v>1</v>
      </c>
    </row>
    <row r="14" spans="1:17" ht="15" customHeight="1" x14ac:dyDescent="0.2">
      <c r="A14" s="52">
        <v>803</v>
      </c>
      <c r="B14" s="53">
        <v>803</v>
      </c>
      <c r="C14" s="54">
        <v>1800060532708</v>
      </c>
      <c r="D14" s="55">
        <v>684</v>
      </c>
      <c r="E14" s="53">
        <v>684</v>
      </c>
      <c r="F14" s="54">
        <v>1800060532717</v>
      </c>
      <c r="G14" s="56" t="s">
        <v>1434</v>
      </c>
      <c r="H14" s="57" t="s">
        <v>1430</v>
      </c>
      <c r="I14" s="58" t="s">
        <v>700</v>
      </c>
      <c r="J14" s="59">
        <v>115.95</v>
      </c>
      <c r="K14" s="59">
        <v>0.88</v>
      </c>
      <c r="L14" s="59">
        <v>0.88</v>
      </c>
      <c r="M14" s="60" t="s">
        <v>700</v>
      </c>
      <c r="N14" s="61">
        <v>6492.59</v>
      </c>
      <c r="O14" s="61">
        <v>0.05</v>
      </c>
      <c r="P14" s="61">
        <v>0.05</v>
      </c>
      <c r="Q14" s="213">
        <v>1</v>
      </c>
    </row>
    <row r="15" spans="1:17" ht="15" customHeight="1" x14ac:dyDescent="0.2">
      <c r="A15" s="52">
        <v>804</v>
      </c>
      <c r="B15" s="53">
        <v>804</v>
      </c>
      <c r="C15" s="54">
        <v>1800060532726</v>
      </c>
      <c r="D15" s="55">
        <v>685</v>
      </c>
      <c r="E15" s="53">
        <v>685</v>
      </c>
      <c r="F15" s="54">
        <v>1800060532735</v>
      </c>
      <c r="G15" s="56" t="s">
        <v>1435</v>
      </c>
      <c r="H15" s="57" t="s">
        <v>1430</v>
      </c>
      <c r="I15" s="58" t="s">
        <v>700</v>
      </c>
      <c r="J15" s="59">
        <v>267.87</v>
      </c>
      <c r="K15" s="59">
        <v>2.29</v>
      </c>
      <c r="L15" s="59">
        <v>2.29</v>
      </c>
      <c r="M15" s="60" t="s">
        <v>700</v>
      </c>
      <c r="N15" s="61">
        <v>4221.1400000000003</v>
      </c>
      <c r="O15" s="61">
        <v>0.05</v>
      </c>
      <c r="P15" s="61">
        <v>0.05</v>
      </c>
      <c r="Q15" s="213">
        <v>1</v>
      </c>
    </row>
    <row r="16" spans="1:17" ht="15" customHeight="1" x14ac:dyDescent="0.2">
      <c r="A16" s="52">
        <v>805</v>
      </c>
      <c r="B16" s="53">
        <v>805</v>
      </c>
      <c r="C16" s="54">
        <v>1800060587850</v>
      </c>
      <c r="D16" s="55" t="s">
        <v>1430</v>
      </c>
      <c r="E16" s="53" t="s">
        <v>1430</v>
      </c>
      <c r="F16" s="54" t="s">
        <v>1430</v>
      </c>
      <c r="G16" s="56" t="s">
        <v>1436</v>
      </c>
      <c r="H16" s="57">
        <v>1</v>
      </c>
      <c r="I16" s="58" t="s">
        <v>700</v>
      </c>
      <c r="J16" s="59">
        <v>9663.56</v>
      </c>
      <c r="K16" s="59">
        <v>0.63</v>
      </c>
      <c r="L16" s="59">
        <v>0.63</v>
      </c>
      <c r="M16" s="60" t="s">
        <v>1430</v>
      </c>
      <c r="N16" s="61" t="s">
        <v>1430</v>
      </c>
      <c r="O16" s="61" t="s">
        <v>1430</v>
      </c>
      <c r="P16" s="61" t="s">
        <v>1430</v>
      </c>
      <c r="Q16" s="213">
        <v>1</v>
      </c>
    </row>
    <row r="17" spans="1:17" ht="15" customHeight="1" x14ac:dyDescent="0.2">
      <c r="A17" s="52">
        <v>806</v>
      </c>
      <c r="B17" s="53">
        <v>806</v>
      </c>
      <c r="C17" s="54">
        <v>1800060532647</v>
      </c>
      <c r="D17" s="55">
        <v>688</v>
      </c>
      <c r="E17" s="53">
        <v>688</v>
      </c>
      <c r="F17" s="54">
        <v>1800060532656</v>
      </c>
      <c r="G17" s="56" t="s">
        <v>1437</v>
      </c>
      <c r="H17" s="57" t="s">
        <v>1430</v>
      </c>
      <c r="I17" s="58" t="s">
        <v>700</v>
      </c>
      <c r="J17" s="59">
        <v>166.13</v>
      </c>
      <c r="K17" s="59">
        <v>0.86</v>
      </c>
      <c r="L17" s="59">
        <v>0.86</v>
      </c>
      <c r="M17" s="60" t="s">
        <v>700</v>
      </c>
      <c r="N17" s="61">
        <v>3774.38</v>
      </c>
      <c r="O17" s="61">
        <v>0.05</v>
      </c>
      <c r="P17" s="61">
        <v>0.05</v>
      </c>
      <c r="Q17" s="213">
        <v>1</v>
      </c>
    </row>
    <row r="18" spans="1:17" ht="15" customHeight="1" x14ac:dyDescent="0.2">
      <c r="A18" s="52">
        <v>807</v>
      </c>
      <c r="B18" s="53">
        <v>807</v>
      </c>
      <c r="C18" s="54">
        <v>1800060532665</v>
      </c>
      <c r="D18" s="55">
        <v>689</v>
      </c>
      <c r="E18" s="53">
        <v>689</v>
      </c>
      <c r="F18" s="54">
        <v>1800060532674</v>
      </c>
      <c r="G18" s="56" t="s">
        <v>1438</v>
      </c>
      <c r="H18" s="57" t="s">
        <v>1430</v>
      </c>
      <c r="I18" s="58" t="s">
        <v>700</v>
      </c>
      <c r="J18" s="59">
        <v>98.09</v>
      </c>
      <c r="K18" s="59">
        <v>0.89</v>
      </c>
      <c r="L18" s="59">
        <v>0.89</v>
      </c>
      <c r="M18" s="60" t="s">
        <v>700</v>
      </c>
      <c r="N18" s="61">
        <v>4630.53</v>
      </c>
      <c r="O18" s="61">
        <v>0.05</v>
      </c>
      <c r="P18" s="61">
        <v>0.05</v>
      </c>
      <c r="Q18" s="213">
        <v>1</v>
      </c>
    </row>
    <row r="19" spans="1:17" ht="15" customHeight="1" x14ac:dyDescent="0.2">
      <c r="A19" s="52">
        <v>808</v>
      </c>
      <c r="B19" s="53">
        <v>808</v>
      </c>
      <c r="C19" s="54">
        <v>1800053653870</v>
      </c>
      <c r="D19" s="55">
        <v>681</v>
      </c>
      <c r="E19" s="53">
        <v>681</v>
      </c>
      <c r="F19" s="54">
        <v>1800053653880</v>
      </c>
      <c r="G19" s="56" t="s">
        <v>1439</v>
      </c>
      <c r="H19" s="57" t="s">
        <v>1430</v>
      </c>
      <c r="I19" s="58" t="s">
        <v>700</v>
      </c>
      <c r="J19" s="59">
        <v>59.22</v>
      </c>
      <c r="K19" s="59">
        <v>0.63</v>
      </c>
      <c r="L19" s="59">
        <v>0.63</v>
      </c>
      <c r="M19" s="60" t="s">
        <v>700</v>
      </c>
      <c r="N19" s="61" t="s">
        <v>700</v>
      </c>
      <c r="O19" s="61" t="s">
        <v>700</v>
      </c>
      <c r="P19" s="61" t="s">
        <v>700</v>
      </c>
      <c r="Q19" s="213">
        <v>1</v>
      </c>
    </row>
    <row r="20" spans="1:17" ht="15" customHeight="1" x14ac:dyDescent="0.2">
      <c r="A20" s="52">
        <v>809</v>
      </c>
      <c r="B20" s="53">
        <v>809</v>
      </c>
      <c r="C20" s="54">
        <v>1800054992968</v>
      </c>
      <c r="D20" s="55">
        <v>629</v>
      </c>
      <c r="E20" s="53">
        <v>629</v>
      </c>
      <c r="F20" s="54">
        <v>1800054992977</v>
      </c>
      <c r="G20" s="56" t="s">
        <v>1440</v>
      </c>
      <c r="H20" s="57" t="s">
        <v>1430</v>
      </c>
      <c r="I20" s="58" t="s">
        <v>700</v>
      </c>
      <c r="J20" s="59">
        <v>519.6</v>
      </c>
      <c r="K20" s="59">
        <v>0.65</v>
      </c>
      <c r="L20" s="59">
        <v>0.65</v>
      </c>
      <c r="M20" s="60" t="s">
        <v>700</v>
      </c>
      <c r="N20" s="61">
        <v>13121.74</v>
      </c>
      <c r="O20" s="61">
        <v>0.05</v>
      </c>
      <c r="P20" s="61">
        <v>0.05</v>
      </c>
      <c r="Q20" s="213">
        <v>1</v>
      </c>
    </row>
    <row r="21" spans="1:17" ht="15" customHeight="1" x14ac:dyDescent="0.2">
      <c r="A21" s="52">
        <v>811</v>
      </c>
      <c r="B21" s="53">
        <v>811</v>
      </c>
      <c r="C21" s="54">
        <v>1800060328035</v>
      </c>
      <c r="D21" s="55">
        <v>671</v>
      </c>
      <c r="E21" s="53">
        <v>671</v>
      </c>
      <c r="F21" s="54">
        <v>1800060328044</v>
      </c>
      <c r="G21" s="56" t="s">
        <v>1441</v>
      </c>
      <c r="H21" s="57" t="s">
        <v>1430</v>
      </c>
      <c r="I21" s="58" t="s">
        <v>700</v>
      </c>
      <c r="J21" s="59">
        <v>247.08</v>
      </c>
      <c r="K21" s="59">
        <v>0.86</v>
      </c>
      <c r="L21" s="59">
        <v>0.86</v>
      </c>
      <c r="M21" s="60" t="s">
        <v>700</v>
      </c>
      <c r="N21" s="61">
        <v>5929.88</v>
      </c>
      <c r="O21" s="61">
        <v>0.05</v>
      </c>
      <c r="P21" s="61">
        <v>0.05</v>
      </c>
      <c r="Q21" s="213">
        <v>1</v>
      </c>
    </row>
    <row r="22" spans="1:17" ht="15" customHeight="1" x14ac:dyDescent="0.2">
      <c r="A22" s="52">
        <v>812</v>
      </c>
      <c r="B22" s="53">
        <v>812</v>
      </c>
      <c r="C22" s="54">
        <v>1800060372113</v>
      </c>
      <c r="D22" s="55">
        <v>672</v>
      </c>
      <c r="E22" s="53">
        <v>672</v>
      </c>
      <c r="F22" s="54">
        <v>1800060372122</v>
      </c>
      <c r="G22" s="56" t="s">
        <v>1442</v>
      </c>
      <c r="H22" s="57" t="s">
        <v>1430</v>
      </c>
      <c r="I22" s="58" t="s">
        <v>700</v>
      </c>
      <c r="J22" s="59">
        <v>83.04</v>
      </c>
      <c r="K22" s="59">
        <v>0.67</v>
      </c>
      <c r="L22" s="59">
        <v>0.67</v>
      </c>
      <c r="M22" s="60" t="s">
        <v>700</v>
      </c>
      <c r="N22" s="61">
        <v>5795.02</v>
      </c>
      <c r="O22" s="61">
        <v>0.05</v>
      </c>
      <c r="P22" s="61">
        <v>0.05</v>
      </c>
      <c r="Q22" s="213">
        <v>1</v>
      </c>
    </row>
    <row r="23" spans="1:17" ht="15" customHeight="1" x14ac:dyDescent="0.2">
      <c r="A23" s="52">
        <v>813</v>
      </c>
      <c r="B23" s="53">
        <v>813</v>
      </c>
      <c r="C23" s="54">
        <v>1800060532498</v>
      </c>
      <c r="D23" s="55">
        <v>690</v>
      </c>
      <c r="E23" s="53">
        <v>690</v>
      </c>
      <c r="F23" s="54">
        <v>1800060532503</v>
      </c>
      <c r="G23" s="56" t="s">
        <v>1443</v>
      </c>
      <c r="H23" s="57" t="s">
        <v>1430</v>
      </c>
      <c r="I23" s="58" t="s">
        <v>700</v>
      </c>
      <c r="J23" s="59">
        <v>43.92</v>
      </c>
      <c r="K23" s="59">
        <v>0.82</v>
      </c>
      <c r="L23" s="59">
        <v>0.82</v>
      </c>
      <c r="M23" s="60" t="s">
        <v>700</v>
      </c>
      <c r="N23" s="61">
        <v>5159.3500000000004</v>
      </c>
      <c r="O23" s="61">
        <v>0.05</v>
      </c>
      <c r="P23" s="61">
        <v>0.05</v>
      </c>
      <c r="Q23" s="213">
        <v>1</v>
      </c>
    </row>
    <row r="24" spans="1:17" ht="15" customHeight="1" x14ac:dyDescent="0.2">
      <c r="A24" s="52">
        <v>814</v>
      </c>
      <c r="B24" s="53">
        <v>814</v>
      </c>
      <c r="C24" s="54">
        <v>1800060532683</v>
      </c>
      <c r="D24" s="55">
        <v>691</v>
      </c>
      <c r="E24" s="53">
        <v>691</v>
      </c>
      <c r="F24" s="54">
        <v>1800060532692</v>
      </c>
      <c r="G24" s="56" t="s">
        <v>1444</v>
      </c>
      <c r="H24" s="57" t="s">
        <v>1430</v>
      </c>
      <c r="I24" s="58" t="s">
        <v>700</v>
      </c>
      <c r="J24" s="59">
        <v>145.76</v>
      </c>
      <c r="K24" s="59">
        <v>1.01</v>
      </c>
      <c r="L24" s="59">
        <v>1.01</v>
      </c>
      <c r="M24" s="60" t="s">
        <v>700</v>
      </c>
      <c r="N24" s="61">
        <v>13781.03</v>
      </c>
      <c r="O24" s="61">
        <v>0.05</v>
      </c>
      <c r="P24" s="61">
        <v>0.05</v>
      </c>
      <c r="Q24" s="213">
        <v>1</v>
      </c>
    </row>
    <row r="25" spans="1:17" ht="15" customHeight="1" x14ac:dyDescent="0.2">
      <c r="A25" s="52">
        <v>815</v>
      </c>
      <c r="B25" s="53">
        <v>815</v>
      </c>
      <c r="C25" s="54">
        <v>1800060566984</v>
      </c>
      <c r="D25" s="55">
        <v>692</v>
      </c>
      <c r="E25" s="53">
        <v>692</v>
      </c>
      <c r="F25" s="54">
        <v>1800060566993</v>
      </c>
      <c r="G25" s="56" t="s">
        <v>1445</v>
      </c>
      <c r="H25" s="57" t="s">
        <v>1430</v>
      </c>
      <c r="I25" s="58" t="s">
        <v>700</v>
      </c>
      <c r="J25" s="59">
        <v>586.74</v>
      </c>
      <c r="K25" s="59">
        <v>0.86</v>
      </c>
      <c r="L25" s="59">
        <v>0.86</v>
      </c>
      <c r="M25" s="60" t="s">
        <v>700</v>
      </c>
      <c r="N25" s="61">
        <v>11107.98</v>
      </c>
      <c r="O25" s="61">
        <v>0.05</v>
      </c>
      <c r="P25" s="61">
        <v>0.05</v>
      </c>
      <c r="Q25" s="213">
        <v>1</v>
      </c>
    </row>
    <row r="26" spans="1:17" ht="15" customHeight="1" x14ac:dyDescent="0.2">
      <c r="A26" s="52">
        <v>816</v>
      </c>
      <c r="B26" s="53">
        <v>816</v>
      </c>
      <c r="C26" s="54">
        <v>1800060652454</v>
      </c>
      <c r="D26" s="55">
        <v>695</v>
      </c>
      <c r="E26" s="53">
        <v>695</v>
      </c>
      <c r="F26" s="54">
        <v>1800060652463</v>
      </c>
      <c r="G26" s="56" t="s">
        <v>1446</v>
      </c>
      <c r="H26" s="57" t="s">
        <v>1430</v>
      </c>
      <c r="I26" s="58" t="s">
        <v>700</v>
      </c>
      <c r="J26" s="59">
        <v>227.44</v>
      </c>
      <c r="K26" s="59">
        <v>0.65</v>
      </c>
      <c r="L26" s="59">
        <v>0.65</v>
      </c>
      <c r="M26" s="60" t="s">
        <v>700</v>
      </c>
      <c r="N26" s="61">
        <v>4642.57</v>
      </c>
      <c r="O26" s="61">
        <v>0.05</v>
      </c>
      <c r="P26" s="61">
        <v>0.05</v>
      </c>
      <c r="Q26" s="213">
        <v>1</v>
      </c>
    </row>
    <row r="27" spans="1:17" ht="15" customHeight="1" x14ac:dyDescent="0.2">
      <c r="A27" s="52">
        <v>817</v>
      </c>
      <c r="B27" s="53">
        <v>817</v>
      </c>
      <c r="C27" s="54">
        <v>1800060567668</v>
      </c>
      <c r="D27" s="55" t="s">
        <v>1430</v>
      </c>
      <c r="E27" s="53" t="s">
        <v>1430</v>
      </c>
      <c r="F27" s="54" t="s">
        <v>1430</v>
      </c>
      <c r="G27" s="56" t="s">
        <v>1447</v>
      </c>
      <c r="H27" s="57">
        <v>1</v>
      </c>
      <c r="I27" s="58" t="s">
        <v>700</v>
      </c>
      <c r="J27" s="59">
        <v>4119.5200000000004</v>
      </c>
      <c r="K27" s="59">
        <v>1.37</v>
      </c>
      <c r="L27" s="59">
        <v>1.37</v>
      </c>
      <c r="M27" s="60" t="s">
        <v>1430</v>
      </c>
      <c r="N27" s="61" t="s">
        <v>1430</v>
      </c>
      <c r="O27" s="61" t="s">
        <v>1430</v>
      </c>
      <c r="P27" s="61" t="s">
        <v>1430</v>
      </c>
      <c r="Q27" s="213">
        <v>1</v>
      </c>
    </row>
    <row r="28" spans="1:17" ht="15" customHeight="1" x14ac:dyDescent="0.2">
      <c r="A28" s="52">
        <v>818</v>
      </c>
      <c r="B28" s="53">
        <v>818</v>
      </c>
      <c r="C28" s="54">
        <v>1800060642767</v>
      </c>
      <c r="D28" s="55">
        <v>700</v>
      </c>
      <c r="E28" s="53">
        <v>700</v>
      </c>
      <c r="F28" s="54">
        <v>1800060642776</v>
      </c>
      <c r="G28" s="56" t="s">
        <v>1448</v>
      </c>
      <c r="H28" s="57" t="s">
        <v>1430</v>
      </c>
      <c r="I28" s="58" t="s">
        <v>700</v>
      </c>
      <c r="J28" s="59">
        <v>367</v>
      </c>
      <c r="K28" s="59">
        <v>0.67</v>
      </c>
      <c r="L28" s="59">
        <v>0.67</v>
      </c>
      <c r="M28" s="60" t="s">
        <v>700</v>
      </c>
      <c r="N28" s="61">
        <v>20775.64</v>
      </c>
      <c r="O28" s="61">
        <v>0.05</v>
      </c>
      <c r="P28" s="61">
        <v>0.05</v>
      </c>
      <c r="Q28" s="213">
        <v>1</v>
      </c>
    </row>
    <row r="29" spans="1:17" ht="15" customHeight="1" x14ac:dyDescent="0.2">
      <c r="A29" s="52">
        <v>819</v>
      </c>
      <c r="B29" s="53">
        <v>819</v>
      </c>
      <c r="C29" s="54">
        <v>1800060632661</v>
      </c>
      <c r="D29" s="55">
        <v>699</v>
      </c>
      <c r="E29" s="53">
        <v>699</v>
      </c>
      <c r="F29" s="54">
        <v>1800060632670</v>
      </c>
      <c r="G29" s="56" t="s">
        <v>1449</v>
      </c>
      <c r="H29" s="57" t="s">
        <v>1430</v>
      </c>
      <c r="I29" s="58" t="s">
        <v>700</v>
      </c>
      <c r="J29" s="59">
        <v>647.99</v>
      </c>
      <c r="K29" s="59">
        <v>0.88</v>
      </c>
      <c r="L29" s="59">
        <v>0.88</v>
      </c>
      <c r="M29" s="60" t="s">
        <v>700</v>
      </c>
      <c r="N29" s="61">
        <v>6861.03</v>
      </c>
      <c r="O29" s="61">
        <v>0.05</v>
      </c>
      <c r="P29" s="61">
        <v>0.05</v>
      </c>
      <c r="Q29" s="213">
        <v>1</v>
      </c>
    </row>
    <row r="30" spans="1:17" ht="15" customHeight="1" x14ac:dyDescent="0.2">
      <c r="A30" s="52">
        <v>820</v>
      </c>
      <c r="B30" s="53">
        <v>820</v>
      </c>
      <c r="C30" s="54">
        <v>1800060289486</v>
      </c>
      <c r="D30" s="55">
        <v>620</v>
      </c>
      <c r="E30" s="53">
        <v>620</v>
      </c>
      <c r="F30" s="54">
        <v>1800060289510</v>
      </c>
      <c r="G30" s="56" t="s">
        <v>1450</v>
      </c>
      <c r="H30" s="57" t="s">
        <v>1430</v>
      </c>
      <c r="I30" s="58" t="s">
        <v>700</v>
      </c>
      <c r="J30" s="59">
        <v>109.32</v>
      </c>
      <c r="K30" s="59">
        <v>1.26</v>
      </c>
      <c r="L30" s="59">
        <v>1.26</v>
      </c>
      <c r="M30" s="60" t="s">
        <v>700</v>
      </c>
      <c r="N30" s="61">
        <v>14932.56</v>
      </c>
      <c r="O30" s="61">
        <v>0.05</v>
      </c>
      <c r="P30" s="61">
        <v>0.05</v>
      </c>
      <c r="Q30" s="213">
        <v>1</v>
      </c>
    </row>
    <row r="31" spans="1:17" ht="15" customHeight="1" x14ac:dyDescent="0.2">
      <c r="A31" s="52">
        <v>821</v>
      </c>
      <c r="B31" s="53">
        <v>821</v>
      </c>
      <c r="C31" s="54">
        <v>1800054865132</v>
      </c>
      <c r="D31" s="55">
        <v>621</v>
      </c>
      <c r="E31" s="53">
        <v>621</v>
      </c>
      <c r="F31" s="54">
        <v>1800054865141</v>
      </c>
      <c r="G31" s="56" t="s">
        <v>1451</v>
      </c>
      <c r="H31" s="57" t="s">
        <v>1430</v>
      </c>
      <c r="I31" s="58" t="s">
        <v>700</v>
      </c>
      <c r="J31" s="59">
        <v>449.55</v>
      </c>
      <c r="K31" s="59">
        <v>0.67</v>
      </c>
      <c r="L31" s="59">
        <v>0.67</v>
      </c>
      <c r="M31" s="60" t="s">
        <v>700</v>
      </c>
      <c r="N31" s="61">
        <v>26972.82</v>
      </c>
      <c r="O31" s="61">
        <v>0.05</v>
      </c>
      <c r="P31" s="61">
        <v>0.05</v>
      </c>
      <c r="Q31" s="213">
        <v>1</v>
      </c>
    </row>
    <row r="32" spans="1:17" ht="15" customHeight="1" x14ac:dyDescent="0.2">
      <c r="A32" s="52">
        <v>822</v>
      </c>
      <c r="B32" s="53">
        <v>822</v>
      </c>
      <c r="C32" s="54">
        <v>1800060683754</v>
      </c>
      <c r="D32" s="55">
        <v>703</v>
      </c>
      <c r="E32" s="53">
        <v>703</v>
      </c>
      <c r="F32" s="54">
        <v>1800060683763</v>
      </c>
      <c r="G32" s="56" t="s">
        <v>1452</v>
      </c>
      <c r="H32" s="57" t="s">
        <v>1430</v>
      </c>
      <c r="I32" s="58" t="s">
        <v>700</v>
      </c>
      <c r="J32" s="59">
        <v>342.88</v>
      </c>
      <c r="K32" s="59">
        <v>0.94</v>
      </c>
      <c r="L32" s="59">
        <v>0.94</v>
      </c>
      <c r="M32" s="60" t="s">
        <v>700</v>
      </c>
      <c r="N32" s="61">
        <v>15468.68</v>
      </c>
      <c r="O32" s="61">
        <v>0.05</v>
      </c>
      <c r="P32" s="61">
        <v>0.05</v>
      </c>
      <c r="Q32" s="213">
        <v>1</v>
      </c>
    </row>
    <row r="33" spans="1:17" ht="15" customHeight="1" x14ac:dyDescent="0.2">
      <c r="A33" s="52">
        <v>823</v>
      </c>
      <c r="B33" s="53">
        <v>823</v>
      </c>
      <c r="C33" s="54">
        <v>1800060697223</v>
      </c>
      <c r="D33" s="55">
        <v>704</v>
      </c>
      <c r="E33" s="53">
        <v>704</v>
      </c>
      <c r="F33" s="54">
        <v>1800060697232</v>
      </c>
      <c r="G33" s="56" t="s">
        <v>1453</v>
      </c>
      <c r="H33" s="57">
        <v>1</v>
      </c>
      <c r="I33" s="58" t="s">
        <v>700</v>
      </c>
      <c r="J33" s="59">
        <v>3882.57</v>
      </c>
      <c r="K33" s="59">
        <v>1.44</v>
      </c>
      <c r="L33" s="59">
        <v>1.44</v>
      </c>
      <c r="M33" s="60" t="s">
        <v>700</v>
      </c>
      <c r="N33" s="61">
        <v>1011.95</v>
      </c>
      <c r="O33" s="61">
        <v>0.05</v>
      </c>
      <c r="P33" s="61">
        <v>0.05</v>
      </c>
      <c r="Q33" s="213">
        <v>1</v>
      </c>
    </row>
    <row r="34" spans="1:17" ht="15" customHeight="1" x14ac:dyDescent="0.2">
      <c r="A34" s="52">
        <v>824</v>
      </c>
      <c r="B34" s="53">
        <v>824</v>
      </c>
      <c r="C34" s="54">
        <v>1800060674253</v>
      </c>
      <c r="D34" s="55">
        <v>705</v>
      </c>
      <c r="E34" s="53">
        <v>705</v>
      </c>
      <c r="F34" s="54">
        <v>1800060674262</v>
      </c>
      <c r="G34" s="56" t="s">
        <v>1454</v>
      </c>
      <c r="H34" s="57" t="s">
        <v>1430</v>
      </c>
      <c r="I34" s="58" t="s">
        <v>700</v>
      </c>
      <c r="J34" s="59">
        <v>39.549999999999997</v>
      </c>
      <c r="K34" s="59">
        <v>0.91</v>
      </c>
      <c r="L34" s="59">
        <v>0.91</v>
      </c>
      <c r="M34" s="60" t="s">
        <v>700</v>
      </c>
      <c r="N34" s="61">
        <v>2357.0100000000002</v>
      </c>
      <c r="O34" s="61">
        <v>0.05</v>
      </c>
      <c r="P34" s="61">
        <v>0.05</v>
      </c>
      <c r="Q34" s="213">
        <v>1</v>
      </c>
    </row>
    <row r="35" spans="1:17" ht="15" customHeight="1" x14ac:dyDescent="0.2">
      <c r="A35" s="52">
        <v>825</v>
      </c>
      <c r="B35" s="53">
        <v>825</v>
      </c>
      <c r="C35" s="54">
        <v>1800060159192</v>
      </c>
      <c r="D35" s="55">
        <v>625</v>
      </c>
      <c r="E35" s="53">
        <v>625</v>
      </c>
      <c r="F35" s="54">
        <v>1800060159208</v>
      </c>
      <c r="G35" s="56" t="s">
        <v>1455</v>
      </c>
      <c r="H35" s="57" t="s">
        <v>1430</v>
      </c>
      <c r="I35" s="58" t="s">
        <v>700</v>
      </c>
      <c r="J35" s="59">
        <v>919.78</v>
      </c>
      <c r="K35" s="59" t="s">
        <v>700</v>
      </c>
      <c r="L35" s="59" t="s">
        <v>700</v>
      </c>
      <c r="M35" s="60" t="s">
        <v>700</v>
      </c>
      <c r="N35" s="61">
        <v>6228.4</v>
      </c>
      <c r="O35" s="61">
        <v>0.05</v>
      </c>
      <c r="P35" s="61">
        <v>0.05</v>
      </c>
      <c r="Q35" s="213">
        <v>1</v>
      </c>
    </row>
    <row r="36" spans="1:17" ht="15" customHeight="1" x14ac:dyDescent="0.2">
      <c r="A36" s="52">
        <v>826</v>
      </c>
      <c r="B36" s="53">
        <v>826</v>
      </c>
      <c r="C36" s="54">
        <v>1800053646251</v>
      </c>
      <c r="D36" s="55">
        <v>626</v>
      </c>
      <c r="E36" s="53">
        <v>626</v>
      </c>
      <c r="F36" s="54">
        <v>1800053646260</v>
      </c>
      <c r="G36" s="56" t="s">
        <v>1456</v>
      </c>
      <c r="H36" s="57" t="s">
        <v>1430</v>
      </c>
      <c r="I36" s="58" t="s">
        <v>700</v>
      </c>
      <c r="J36" s="59">
        <v>40.39</v>
      </c>
      <c r="K36" s="59">
        <v>0.92</v>
      </c>
      <c r="L36" s="59">
        <v>0.92</v>
      </c>
      <c r="M36" s="60" t="s">
        <v>700</v>
      </c>
      <c r="N36" s="61">
        <v>803.72</v>
      </c>
      <c r="O36" s="61">
        <v>0.05</v>
      </c>
      <c r="P36" s="61">
        <v>0.05</v>
      </c>
      <c r="Q36" s="213">
        <v>1</v>
      </c>
    </row>
    <row r="37" spans="1:17" ht="15" customHeight="1" x14ac:dyDescent="0.2">
      <c r="A37" s="52">
        <v>827</v>
      </c>
      <c r="B37" s="53">
        <v>827</v>
      </c>
      <c r="C37" s="54">
        <v>1800053646190</v>
      </c>
      <c r="D37" s="55">
        <v>627</v>
      </c>
      <c r="E37" s="53">
        <v>627</v>
      </c>
      <c r="F37" s="54">
        <v>1800053646206</v>
      </c>
      <c r="G37" s="56" t="s">
        <v>1457</v>
      </c>
      <c r="H37" s="57" t="s">
        <v>1430</v>
      </c>
      <c r="I37" s="58" t="s">
        <v>700</v>
      </c>
      <c r="J37" s="59">
        <v>140.85</v>
      </c>
      <c r="K37" s="59">
        <v>0.86</v>
      </c>
      <c r="L37" s="59">
        <v>0.86</v>
      </c>
      <c r="M37" s="60" t="s">
        <v>700</v>
      </c>
      <c r="N37" s="61">
        <v>3042.33</v>
      </c>
      <c r="O37" s="61">
        <v>0.05</v>
      </c>
      <c r="P37" s="61">
        <v>0.05</v>
      </c>
      <c r="Q37" s="213">
        <v>1</v>
      </c>
    </row>
    <row r="38" spans="1:17" ht="15" customHeight="1" x14ac:dyDescent="0.2">
      <c r="A38" s="52">
        <v>828</v>
      </c>
      <c r="B38" s="53">
        <v>828</v>
      </c>
      <c r="C38" s="54">
        <v>1800053646172</v>
      </c>
      <c r="D38" s="55">
        <v>628</v>
      </c>
      <c r="E38" s="53">
        <v>628</v>
      </c>
      <c r="F38" s="54">
        <v>1800053646181</v>
      </c>
      <c r="G38" s="56" t="s">
        <v>1458</v>
      </c>
      <c r="H38" s="57" t="s">
        <v>1430</v>
      </c>
      <c r="I38" s="58" t="s">
        <v>700</v>
      </c>
      <c r="J38" s="59">
        <v>167.54</v>
      </c>
      <c r="K38" s="59">
        <v>0.85</v>
      </c>
      <c r="L38" s="59">
        <v>0.85</v>
      </c>
      <c r="M38" s="60" t="s">
        <v>700</v>
      </c>
      <c r="N38" s="61">
        <v>3015.64</v>
      </c>
      <c r="O38" s="61">
        <v>0.05</v>
      </c>
      <c r="P38" s="61">
        <v>0.05</v>
      </c>
      <c r="Q38" s="213">
        <v>1</v>
      </c>
    </row>
    <row r="39" spans="1:17" ht="15" customHeight="1" x14ac:dyDescent="0.2">
      <c r="A39" s="52">
        <v>829</v>
      </c>
      <c r="B39" s="53">
        <v>829</v>
      </c>
      <c r="C39" s="54">
        <v>1800054738267</v>
      </c>
      <c r="D39" s="55">
        <v>624</v>
      </c>
      <c r="E39" s="53">
        <v>624</v>
      </c>
      <c r="F39" s="54">
        <v>1800054738276</v>
      </c>
      <c r="G39" s="56" t="s">
        <v>1459</v>
      </c>
      <c r="H39" s="57" t="s">
        <v>1430</v>
      </c>
      <c r="I39" s="58" t="s">
        <v>700</v>
      </c>
      <c r="J39" s="59">
        <v>38.44</v>
      </c>
      <c r="K39" s="59">
        <v>1.55</v>
      </c>
      <c r="L39" s="59">
        <v>1.55</v>
      </c>
      <c r="M39" s="60" t="s">
        <v>700</v>
      </c>
      <c r="N39" s="61">
        <v>2697.03</v>
      </c>
      <c r="O39" s="61">
        <v>0.05</v>
      </c>
      <c r="P39" s="61">
        <v>0.05</v>
      </c>
      <c r="Q39" s="213">
        <v>1</v>
      </c>
    </row>
    <row r="40" spans="1:17" ht="15" customHeight="1" x14ac:dyDescent="0.2">
      <c r="A40" s="52">
        <v>830</v>
      </c>
      <c r="B40" s="53">
        <v>830</v>
      </c>
      <c r="C40" s="54">
        <v>1800053647237</v>
      </c>
      <c r="D40" s="55">
        <v>630</v>
      </c>
      <c r="E40" s="53">
        <v>630</v>
      </c>
      <c r="F40" s="54">
        <v>1800053647246</v>
      </c>
      <c r="G40" s="56" t="s">
        <v>1460</v>
      </c>
      <c r="H40" s="57" t="s">
        <v>1430</v>
      </c>
      <c r="I40" s="58" t="s">
        <v>700</v>
      </c>
      <c r="J40" s="59">
        <v>18.940000000000001</v>
      </c>
      <c r="K40" s="59">
        <v>0.95</v>
      </c>
      <c r="L40" s="59">
        <v>0.95</v>
      </c>
      <c r="M40" s="60" t="s">
        <v>700</v>
      </c>
      <c r="N40" s="61" t="s">
        <v>700</v>
      </c>
      <c r="O40" s="61" t="s">
        <v>700</v>
      </c>
      <c r="P40" s="61" t="s">
        <v>700</v>
      </c>
      <c r="Q40" s="214">
        <v>2</v>
      </c>
    </row>
    <row r="41" spans="1:17" ht="15" customHeight="1" x14ac:dyDescent="0.2">
      <c r="A41" s="52">
        <v>831</v>
      </c>
      <c r="B41" s="53">
        <v>831</v>
      </c>
      <c r="C41" s="54">
        <v>1800053647194</v>
      </c>
      <c r="D41" s="55">
        <v>631</v>
      </c>
      <c r="E41" s="53">
        <v>631</v>
      </c>
      <c r="F41" s="54">
        <v>1800053647200</v>
      </c>
      <c r="G41" s="56" t="s">
        <v>1461</v>
      </c>
      <c r="H41" s="57" t="s">
        <v>1430</v>
      </c>
      <c r="I41" s="58" t="s">
        <v>700</v>
      </c>
      <c r="J41" s="59">
        <v>151.41999999999999</v>
      </c>
      <c r="K41" s="59">
        <v>0.91</v>
      </c>
      <c r="L41" s="59">
        <v>0.91</v>
      </c>
      <c r="M41" s="60" t="s">
        <v>700</v>
      </c>
      <c r="N41" s="61" t="s">
        <v>700</v>
      </c>
      <c r="O41" s="61" t="s">
        <v>700</v>
      </c>
      <c r="P41" s="61" t="s">
        <v>700</v>
      </c>
      <c r="Q41" s="214">
        <v>2</v>
      </c>
    </row>
    <row r="42" spans="1:17" ht="15" customHeight="1" x14ac:dyDescent="0.2">
      <c r="A42" s="52">
        <v>832</v>
      </c>
      <c r="B42" s="53">
        <v>832</v>
      </c>
      <c r="C42" s="54">
        <v>1800053648027</v>
      </c>
      <c r="D42" s="55">
        <v>632</v>
      </c>
      <c r="E42" s="53">
        <v>632</v>
      </c>
      <c r="F42" s="54">
        <v>1800053648036</v>
      </c>
      <c r="G42" s="56" t="s">
        <v>1462</v>
      </c>
      <c r="H42" s="57" t="s">
        <v>1430</v>
      </c>
      <c r="I42" s="58" t="s">
        <v>700</v>
      </c>
      <c r="J42" s="59">
        <v>98.12</v>
      </c>
      <c r="K42" s="59">
        <v>3.2</v>
      </c>
      <c r="L42" s="59">
        <v>3.2</v>
      </c>
      <c r="M42" s="60" t="s">
        <v>700</v>
      </c>
      <c r="N42" s="61" t="s">
        <v>700</v>
      </c>
      <c r="O42" s="61" t="s">
        <v>700</v>
      </c>
      <c r="P42" s="61" t="s">
        <v>700</v>
      </c>
      <c r="Q42" s="214">
        <v>2</v>
      </c>
    </row>
    <row r="43" spans="1:17" ht="15" customHeight="1" x14ac:dyDescent="0.2">
      <c r="A43" s="52">
        <v>833</v>
      </c>
      <c r="B43" s="53">
        <v>833</v>
      </c>
      <c r="C43" s="54">
        <v>1800053648045</v>
      </c>
      <c r="D43" s="55">
        <v>633</v>
      </c>
      <c r="E43" s="53">
        <v>633</v>
      </c>
      <c r="F43" s="54">
        <v>1800053648054</v>
      </c>
      <c r="G43" s="56" t="s">
        <v>1463</v>
      </c>
      <c r="H43" s="57" t="s">
        <v>1430</v>
      </c>
      <c r="I43" s="58" t="s">
        <v>700</v>
      </c>
      <c r="J43" s="59">
        <v>68.489999999999995</v>
      </c>
      <c r="K43" s="59">
        <v>3.21</v>
      </c>
      <c r="L43" s="59">
        <v>3.21</v>
      </c>
      <c r="M43" s="60" t="s">
        <v>700</v>
      </c>
      <c r="N43" s="61" t="s">
        <v>700</v>
      </c>
      <c r="O43" s="61" t="s">
        <v>700</v>
      </c>
      <c r="P43" s="61" t="s">
        <v>700</v>
      </c>
      <c r="Q43" s="214">
        <v>2</v>
      </c>
    </row>
    <row r="44" spans="1:17" ht="15" customHeight="1" x14ac:dyDescent="0.2">
      <c r="A44" s="52">
        <v>834</v>
      </c>
      <c r="B44" s="53">
        <v>834</v>
      </c>
      <c r="C44" s="54">
        <v>1800053647380</v>
      </c>
      <c r="D44" s="55">
        <v>634</v>
      </c>
      <c r="E44" s="53">
        <v>634</v>
      </c>
      <c r="F44" s="54">
        <v>1800053647399</v>
      </c>
      <c r="G44" s="56" t="s">
        <v>1464</v>
      </c>
      <c r="H44" s="57" t="s">
        <v>1430</v>
      </c>
      <c r="I44" s="58" t="s">
        <v>700</v>
      </c>
      <c r="J44" s="59">
        <v>68.25</v>
      </c>
      <c r="K44" s="59">
        <v>0.86</v>
      </c>
      <c r="L44" s="59">
        <v>0.86</v>
      </c>
      <c r="M44" s="60" t="s">
        <v>700</v>
      </c>
      <c r="N44" s="61" t="s">
        <v>700</v>
      </c>
      <c r="O44" s="61" t="s">
        <v>700</v>
      </c>
      <c r="P44" s="61" t="s">
        <v>700</v>
      </c>
      <c r="Q44" s="214">
        <v>2</v>
      </c>
    </row>
    <row r="45" spans="1:17" ht="15" customHeight="1" x14ac:dyDescent="0.2">
      <c r="A45" s="52">
        <v>835</v>
      </c>
      <c r="B45" s="53">
        <v>835</v>
      </c>
      <c r="C45" s="54">
        <v>1800053647618</v>
      </c>
      <c r="D45" s="55">
        <v>635</v>
      </c>
      <c r="E45" s="53">
        <v>635</v>
      </c>
      <c r="F45" s="54">
        <v>1800053647627</v>
      </c>
      <c r="G45" s="56" t="s">
        <v>1465</v>
      </c>
      <c r="H45" s="57" t="s">
        <v>1430</v>
      </c>
      <c r="I45" s="58" t="s">
        <v>700</v>
      </c>
      <c r="J45" s="59">
        <v>63.99</v>
      </c>
      <c r="K45" s="59">
        <v>2.38</v>
      </c>
      <c r="L45" s="59">
        <v>2.38</v>
      </c>
      <c r="M45" s="60" t="s">
        <v>700</v>
      </c>
      <c r="N45" s="61" t="s">
        <v>700</v>
      </c>
      <c r="O45" s="61" t="s">
        <v>700</v>
      </c>
      <c r="P45" s="61" t="s">
        <v>700</v>
      </c>
      <c r="Q45" s="214">
        <v>2</v>
      </c>
    </row>
    <row r="46" spans="1:17" ht="15" customHeight="1" x14ac:dyDescent="0.2">
      <c r="A46" s="52">
        <v>836</v>
      </c>
      <c r="B46" s="53">
        <v>836</v>
      </c>
      <c r="C46" s="54">
        <v>1800053647636</v>
      </c>
      <c r="D46" s="55">
        <v>636</v>
      </c>
      <c r="E46" s="53">
        <v>636</v>
      </c>
      <c r="F46" s="54">
        <v>1800053647645</v>
      </c>
      <c r="G46" s="56" t="s">
        <v>1466</v>
      </c>
      <c r="H46" s="57" t="s">
        <v>1430</v>
      </c>
      <c r="I46" s="58" t="s">
        <v>700</v>
      </c>
      <c r="J46" s="59">
        <v>15.02</v>
      </c>
      <c r="K46" s="59">
        <v>1.51</v>
      </c>
      <c r="L46" s="59">
        <v>1.51</v>
      </c>
      <c r="M46" s="60" t="s">
        <v>700</v>
      </c>
      <c r="N46" s="61" t="s">
        <v>700</v>
      </c>
      <c r="O46" s="61" t="s">
        <v>700</v>
      </c>
      <c r="P46" s="61" t="s">
        <v>700</v>
      </c>
      <c r="Q46" s="214">
        <v>2</v>
      </c>
    </row>
    <row r="47" spans="1:17" ht="15" customHeight="1" x14ac:dyDescent="0.2">
      <c r="A47" s="52">
        <v>837</v>
      </c>
      <c r="B47" s="53">
        <v>837</v>
      </c>
      <c r="C47" s="54">
        <v>1800053653843</v>
      </c>
      <c r="D47" s="55">
        <v>637</v>
      </c>
      <c r="E47" s="53">
        <v>637</v>
      </c>
      <c r="F47" s="54">
        <v>1800053653852</v>
      </c>
      <c r="G47" s="56" t="s">
        <v>1467</v>
      </c>
      <c r="H47" s="57" t="s">
        <v>1430</v>
      </c>
      <c r="I47" s="58" t="s">
        <v>700</v>
      </c>
      <c r="J47" s="59">
        <v>350.23</v>
      </c>
      <c r="K47" s="59">
        <v>2.2999999999999998</v>
      </c>
      <c r="L47" s="59">
        <v>2.2999999999999998</v>
      </c>
      <c r="M47" s="60" t="s">
        <v>700</v>
      </c>
      <c r="N47" s="61" t="s">
        <v>700</v>
      </c>
      <c r="O47" s="61" t="s">
        <v>700</v>
      </c>
      <c r="P47" s="61" t="s">
        <v>700</v>
      </c>
      <c r="Q47" s="214">
        <v>2</v>
      </c>
    </row>
    <row r="48" spans="1:17" ht="15" customHeight="1" x14ac:dyDescent="0.2">
      <c r="A48" s="52">
        <v>838</v>
      </c>
      <c r="B48" s="53">
        <v>838</v>
      </c>
      <c r="C48" s="54">
        <v>1800053694167</v>
      </c>
      <c r="D48" s="55">
        <v>638</v>
      </c>
      <c r="E48" s="53">
        <v>638</v>
      </c>
      <c r="F48" s="54">
        <v>1800053694440</v>
      </c>
      <c r="G48" s="56" t="s">
        <v>1468</v>
      </c>
      <c r="H48" s="57" t="s">
        <v>1430</v>
      </c>
      <c r="I48" s="58" t="s">
        <v>700</v>
      </c>
      <c r="J48" s="59">
        <v>3.96</v>
      </c>
      <c r="K48" s="59">
        <v>0.68</v>
      </c>
      <c r="L48" s="59">
        <v>0.68</v>
      </c>
      <c r="M48" s="60" t="s">
        <v>700</v>
      </c>
      <c r="N48" s="61">
        <v>154.30000000000001</v>
      </c>
      <c r="O48" s="61">
        <v>0.05</v>
      </c>
      <c r="P48" s="61">
        <v>0.05</v>
      </c>
      <c r="Q48" s="214">
        <v>2</v>
      </c>
    </row>
    <row r="49" spans="1:17" ht="15" customHeight="1" x14ac:dyDescent="0.2">
      <c r="A49" s="52">
        <v>839</v>
      </c>
      <c r="B49" s="53">
        <v>839</v>
      </c>
      <c r="C49" s="54">
        <v>1800053950949</v>
      </c>
      <c r="D49" s="55">
        <v>639</v>
      </c>
      <c r="E49" s="53">
        <v>639</v>
      </c>
      <c r="F49" s="54">
        <v>1800053950958</v>
      </c>
      <c r="G49" s="56" t="s">
        <v>1469</v>
      </c>
      <c r="H49" s="57" t="s">
        <v>1430</v>
      </c>
      <c r="I49" s="58" t="s">
        <v>700</v>
      </c>
      <c r="J49" s="59">
        <v>495.68</v>
      </c>
      <c r="K49" s="59" t="s">
        <v>700</v>
      </c>
      <c r="L49" s="59" t="s">
        <v>700</v>
      </c>
      <c r="M49" s="60" t="s">
        <v>700</v>
      </c>
      <c r="N49" s="61" t="s">
        <v>700</v>
      </c>
      <c r="O49" s="61" t="s">
        <v>700</v>
      </c>
      <c r="P49" s="61" t="s">
        <v>700</v>
      </c>
      <c r="Q49" s="214">
        <v>2</v>
      </c>
    </row>
    <row r="50" spans="1:17" ht="15" customHeight="1" x14ac:dyDescent="0.2">
      <c r="A50" s="52">
        <v>840</v>
      </c>
      <c r="B50" s="53">
        <v>840</v>
      </c>
      <c r="C50" s="54">
        <v>1800053434271</v>
      </c>
      <c r="D50" s="55">
        <v>640</v>
      </c>
      <c r="E50" s="53">
        <v>640</v>
      </c>
      <c r="F50" s="54">
        <v>1800053883993</v>
      </c>
      <c r="G50" s="56" t="s">
        <v>1470</v>
      </c>
      <c r="H50" s="57">
        <v>1</v>
      </c>
      <c r="I50" s="58" t="s">
        <v>700</v>
      </c>
      <c r="J50" s="59">
        <v>4541.88</v>
      </c>
      <c r="K50" s="59" t="s">
        <v>700</v>
      </c>
      <c r="L50" s="59" t="s">
        <v>700</v>
      </c>
      <c r="M50" s="60" t="s">
        <v>700</v>
      </c>
      <c r="N50" s="61" t="s">
        <v>700</v>
      </c>
      <c r="O50" s="61" t="s">
        <v>700</v>
      </c>
      <c r="P50" s="61" t="s">
        <v>700</v>
      </c>
      <c r="Q50" s="214">
        <v>2</v>
      </c>
    </row>
    <row r="51" spans="1:17" ht="15" customHeight="1" x14ac:dyDescent="0.2">
      <c r="A51" s="52">
        <v>841</v>
      </c>
      <c r="B51" s="53">
        <v>841</v>
      </c>
      <c r="C51" s="54">
        <v>1800054152982</v>
      </c>
      <c r="D51" s="55">
        <v>641</v>
      </c>
      <c r="E51" s="53">
        <v>641</v>
      </c>
      <c r="F51" s="54">
        <v>1800054152991</v>
      </c>
      <c r="G51" s="56" t="s">
        <v>1471</v>
      </c>
      <c r="H51" s="57" t="s">
        <v>1430</v>
      </c>
      <c r="I51" s="58" t="s">
        <v>700</v>
      </c>
      <c r="J51" s="59">
        <v>45.69</v>
      </c>
      <c r="K51" s="59">
        <v>0.88</v>
      </c>
      <c r="L51" s="59">
        <v>0.88</v>
      </c>
      <c r="M51" s="60" t="s">
        <v>700</v>
      </c>
      <c r="N51" s="61" t="s">
        <v>700</v>
      </c>
      <c r="O51" s="61" t="s">
        <v>700</v>
      </c>
      <c r="P51" s="61" t="s">
        <v>700</v>
      </c>
      <c r="Q51" s="214">
        <v>2</v>
      </c>
    </row>
    <row r="52" spans="1:17" ht="15" customHeight="1" x14ac:dyDescent="0.2">
      <c r="A52" s="52">
        <v>842</v>
      </c>
      <c r="B52" s="53">
        <v>842</v>
      </c>
      <c r="C52" s="54">
        <v>1800054198365</v>
      </c>
      <c r="D52" s="55">
        <v>642</v>
      </c>
      <c r="E52" s="53">
        <v>642</v>
      </c>
      <c r="F52" s="54">
        <v>1800054198374</v>
      </c>
      <c r="G52" s="56" t="s">
        <v>1472</v>
      </c>
      <c r="H52" s="57" t="s">
        <v>1430</v>
      </c>
      <c r="I52" s="58" t="s">
        <v>700</v>
      </c>
      <c r="J52" s="59">
        <v>556.82000000000005</v>
      </c>
      <c r="K52" s="59" t="s">
        <v>700</v>
      </c>
      <c r="L52" s="59" t="s">
        <v>700</v>
      </c>
      <c r="M52" s="60" t="s">
        <v>700</v>
      </c>
      <c r="N52" s="61" t="s">
        <v>700</v>
      </c>
      <c r="O52" s="61" t="s">
        <v>700</v>
      </c>
      <c r="P52" s="61" t="s">
        <v>700</v>
      </c>
      <c r="Q52" s="214">
        <v>2</v>
      </c>
    </row>
    <row r="53" spans="1:17" ht="15" customHeight="1" x14ac:dyDescent="0.2">
      <c r="A53" s="52">
        <v>843</v>
      </c>
      <c r="B53" s="53">
        <v>843</v>
      </c>
      <c r="C53" s="54">
        <v>1800054244570</v>
      </c>
      <c r="D53" s="55">
        <v>643</v>
      </c>
      <c r="E53" s="53">
        <v>643</v>
      </c>
      <c r="F53" s="54">
        <v>1800054244598</v>
      </c>
      <c r="G53" s="56" t="s">
        <v>1473</v>
      </c>
      <c r="H53" s="57" t="s">
        <v>1430</v>
      </c>
      <c r="I53" s="58" t="s">
        <v>700</v>
      </c>
      <c r="J53" s="59">
        <v>879.23</v>
      </c>
      <c r="K53" s="59" t="s">
        <v>700</v>
      </c>
      <c r="L53" s="59" t="s">
        <v>700</v>
      </c>
      <c r="M53" s="60" t="s">
        <v>700</v>
      </c>
      <c r="N53" s="61">
        <v>16396.349999999999</v>
      </c>
      <c r="O53" s="61">
        <v>0.05</v>
      </c>
      <c r="P53" s="61">
        <v>0.05</v>
      </c>
      <c r="Q53" s="214">
        <v>2</v>
      </c>
    </row>
    <row r="54" spans="1:17" ht="15" customHeight="1" x14ac:dyDescent="0.2">
      <c r="A54" s="52">
        <v>844</v>
      </c>
      <c r="B54" s="53">
        <v>844</v>
      </c>
      <c r="C54" s="54">
        <v>1800054451603</v>
      </c>
      <c r="D54" s="55" t="s">
        <v>1474</v>
      </c>
      <c r="E54" s="53" t="s">
        <v>1474</v>
      </c>
      <c r="F54" s="54" t="s">
        <v>1474</v>
      </c>
      <c r="G54" s="56" t="s">
        <v>1475</v>
      </c>
      <c r="H54" s="57" t="s">
        <v>1430</v>
      </c>
      <c r="I54" s="58" t="s">
        <v>700</v>
      </c>
      <c r="J54" s="59">
        <v>254.42</v>
      </c>
      <c r="K54" s="59">
        <v>0.67</v>
      </c>
      <c r="L54" s="59">
        <v>0.67</v>
      </c>
      <c r="M54" s="60" t="s">
        <v>700</v>
      </c>
      <c r="N54" s="61" t="s">
        <v>700</v>
      </c>
      <c r="O54" s="61" t="s">
        <v>700</v>
      </c>
      <c r="P54" s="61" t="s">
        <v>700</v>
      </c>
      <c r="Q54" s="214">
        <v>2</v>
      </c>
    </row>
    <row r="55" spans="1:17" ht="15" customHeight="1" x14ac:dyDescent="0.2">
      <c r="A55" s="52">
        <v>845</v>
      </c>
      <c r="B55" s="53">
        <v>845</v>
      </c>
      <c r="C55" s="54">
        <v>1800054498470</v>
      </c>
      <c r="D55" s="55">
        <v>645</v>
      </c>
      <c r="E55" s="53">
        <v>645</v>
      </c>
      <c r="F55" s="54">
        <v>1800054498480</v>
      </c>
      <c r="G55" s="56" t="s">
        <v>1476</v>
      </c>
      <c r="H55" s="57" t="s">
        <v>1430</v>
      </c>
      <c r="I55" s="58" t="s">
        <v>700</v>
      </c>
      <c r="J55" s="59">
        <v>2480.69</v>
      </c>
      <c r="K55" s="59">
        <v>0.7</v>
      </c>
      <c r="L55" s="59">
        <v>0.7</v>
      </c>
      <c r="M55" s="60" t="s">
        <v>700</v>
      </c>
      <c r="N55" s="61" t="s">
        <v>700</v>
      </c>
      <c r="O55" s="61" t="s">
        <v>700</v>
      </c>
      <c r="P55" s="61" t="s">
        <v>700</v>
      </c>
      <c r="Q55" s="214">
        <v>2</v>
      </c>
    </row>
    <row r="56" spans="1:17" ht="15" customHeight="1" x14ac:dyDescent="0.2">
      <c r="A56" s="52">
        <v>850</v>
      </c>
      <c r="B56" s="53">
        <v>850</v>
      </c>
      <c r="C56" s="54">
        <v>1800060251872</v>
      </c>
      <c r="D56" s="55">
        <v>650</v>
      </c>
      <c r="E56" s="53">
        <v>650</v>
      </c>
      <c r="F56" s="54">
        <v>1800060251881</v>
      </c>
      <c r="G56" s="56" t="s">
        <v>1477</v>
      </c>
      <c r="H56" s="57" t="s">
        <v>1430</v>
      </c>
      <c r="I56" s="58" t="s">
        <v>700</v>
      </c>
      <c r="J56" s="59">
        <v>666.52</v>
      </c>
      <c r="K56" s="59" t="s">
        <v>700</v>
      </c>
      <c r="L56" s="59" t="s">
        <v>700</v>
      </c>
      <c r="M56" s="60" t="s">
        <v>700</v>
      </c>
      <c r="N56" s="61">
        <v>14834.41</v>
      </c>
      <c r="O56" s="61">
        <v>0.05</v>
      </c>
      <c r="P56" s="61">
        <v>0.05</v>
      </c>
      <c r="Q56" s="214">
        <v>2</v>
      </c>
    </row>
    <row r="57" spans="1:17" ht="15" customHeight="1" x14ac:dyDescent="0.2">
      <c r="A57" s="52">
        <v>851</v>
      </c>
      <c r="B57" s="53">
        <v>851</v>
      </c>
      <c r="C57" s="54">
        <v>1800035140431</v>
      </c>
      <c r="D57" s="55" t="s">
        <v>1430</v>
      </c>
      <c r="E57" s="53" t="s">
        <v>1430</v>
      </c>
      <c r="F57" s="54" t="s">
        <v>1430</v>
      </c>
      <c r="G57" s="56" t="s">
        <v>1478</v>
      </c>
      <c r="H57" s="57">
        <v>3</v>
      </c>
      <c r="I57" s="58" t="s">
        <v>700</v>
      </c>
      <c r="J57" s="59">
        <v>47414.81</v>
      </c>
      <c r="K57" s="59">
        <v>1.92</v>
      </c>
      <c r="L57" s="59">
        <v>1.92</v>
      </c>
      <c r="M57" s="60" t="s">
        <v>1430</v>
      </c>
      <c r="N57" s="61" t="s">
        <v>1430</v>
      </c>
      <c r="O57" s="61" t="s">
        <v>1430</v>
      </c>
      <c r="P57" s="61" t="s">
        <v>1430</v>
      </c>
      <c r="Q57" s="214">
        <v>2</v>
      </c>
    </row>
    <row r="58" spans="1:17" ht="15" customHeight="1" x14ac:dyDescent="0.2">
      <c r="A58" s="52">
        <v>852</v>
      </c>
      <c r="B58" s="53">
        <v>852</v>
      </c>
      <c r="C58" s="54">
        <v>1800060642702</v>
      </c>
      <c r="D58" s="55">
        <v>696</v>
      </c>
      <c r="E58" s="53">
        <v>696</v>
      </c>
      <c r="F58" s="54">
        <v>1800060642711</v>
      </c>
      <c r="G58" s="56" t="s">
        <v>1479</v>
      </c>
      <c r="H58" s="57" t="s">
        <v>1430</v>
      </c>
      <c r="I58" s="58" t="s">
        <v>700</v>
      </c>
      <c r="J58" s="59">
        <v>162.88</v>
      </c>
      <c r="K58" s="59">
        <v>0.69</v>
      </c>
      <c r="L58" s="59">
        <v>0.69</v>
      </c>
      <c r="M58" s="60" t="s">
        <v>700</v>
      </c>
      <c r="N58" s="61">
        <v>19859.490000000002</v>
      </c>
      <c r="O58" s="61">
        <v>0.05</v>
      </c>
      <c r="P58" s="61">
        <v>0.05</v>
      </c>
      <c r="Q58" s="214">
        <v>2</v>
      </c>
    </row>
    <row r="59" spans="1:17" ht="15" customHeight="1" x14ac:dyDescent="0.2">
      <c r="A59" s="52">
        <v>853</v>
      </c>
      <c r="B59" s="53">
        <v>853</v>
      </c>
      <c r="C59" s="54">
        <v>1800035234188</v>
      </c>
      <c r="D59" s="55" t="s">
        <v>1430</v>
      </c>
      <c r="E59" s="53" t="s">
        <v>1430</v>
      </c>
      <c r="F59" s="54" t="s">
        <v>1430</v>
      </c>
      <c r="G59" s="56" t="s">
        <v>1480</v>
      </c>
      <c r="H59" s="57">
        <v>2</v>
      </c>
      <c r="I59" s="58" t="s">
        <v>700</v>
      </c>
      <c r="J59" s="59">
        <v>41392.400000000001</v>
      </c>
      <c r="K59" s="59">
        <v>1.63</v>
      </c>
      <c r="L59" s="59">
        <v>1.63</v>
      </c>
      <c r="M59" s="60" t="s">
        <v>1430</v>
      </c>
      <c r="N59" s="61" t="s">
        <v>1430</v>
      </c>
      <c r="O59" s="61" t="s">
        <v>1430</v>
      </c>
      <c r="P59" s="61" t="s">
        <v>1430</v>
      </c>
      <c r="Q59" s="214">
        <v>2</v>
      </c>
    </row>
    <row r="60" spans="1:17" ht="15" customHeight="1" x14ac:dyDescent="0.2">
      <c r="A60" s="52">
        <v>854</v>
      </c>
      <c r="B60" s="53">
        <v>854</v>
      </c>
      <c r="C60" s="54">
        <v>1800035261359</v>
      </c>
      <c r="D60" s="55">
        <v>654</v>
      </c>
      <c r="E60" s="53">
        <v>654</v>
      </c>
      <c r="F60" s="54">
        <v>1800053946507</v>
      </c>
      <c r="G60" s="56" t="s">
        <v>1481</v>
      </c>
      <c r="H60" s="57">
        <v>4</v>
      </c>
      <c r="I60" s="58" t="s">
        <v>700</v>
      </c>
      <c r="J60" s="59">
        <v>42203.3</v>
      </c>
      <c r="K60" s="59">
        <v>2.02</v>
      </c>
      <c r="L60" s="59">
        <v>2.02</v>
      </c>
      <c r="M60" s="60" t="s">
        <v>700</v>
      </c>
      <c r="N60" s="61">
        <v>635.34</v>
      </c>
      <c r="O60" s="61">
        <v>0.05</v>
      </c>
      <c r="P60" s="61">
        <v>0.05</v>
      </c>
      <c r="Q60" s="214">
        <v>2</v>
      </c>
    </row>
    <row r="61" spans="1:17" ht="15" customHeight="1" x14ac:dyDescent="0.2">
      <c r="A61" s="52">
        <v>855</v>
      </c>
      <c r="B61" s="53">
        <v>855</v>
      </c>
      <c r="C61" s="54">
        <v>1800060241304</v>
      </c>
      <c r="D61" s="55">
        <v>655</v>
      </c>
      <c r="E61" s="53">
        <v>655</v>
      </c>
      <c r="F61" s="54">
        <v>1800060241313</v>
      </c>
      <c r="G61" s="56" t="s">
        <v>1482</v>
      </c>
      <c r="H61" s="57">
        <v>1</v>
      </c>
      <c r="I61" s="58" t="s">
        <v>700</v>
      </c>
      <c r="J61" s="59">
        <v>3868.14</v>
      </c>
      <c r="K61" s="59">
        <v>0.91</v>
      </c>
      <c r="L61" s="59">
        <v>0.91</v>
      </c>
      <c r="M61" s="60" t="s">
        <v>700</v>
      </c>
      <c r="N61" s="61">
        <v>919.76</v>
      </c>
      <c r="O61" s="61">
        <v>0.05</v>
      </c>
      <c r="P61" s="61">
        <v>0.05</v>
      </c>
      <c r="Q61" s="214">
        <v>2</v>
      </c>
    </row>
    <row r="62" spans="1:17" ht="15" customHeight="1" x14ac:dyDescent="0.2">
      <c r="A62" s="52">
        <v>856</v>
      </c>
      <c r="B62" s="53">
        <v>856</v>
      </c>
      <c r="C62" s="54">
        <v>1800035239460</v>
      </c>
      <c r="D62" s="55" t="s">
        <v>1430</v>
      </c>
      <c r="E62" s="53" t="s">
        <v>1430</v>
      </c>
      <c r="F62" s="54" t="s">
        <v>1430</v>
      </c>
      <c r="G62" s="56" t="s">
        <v>1483</v>
      </c>
      <c r="H62" s="57">
        <v>2</v>
      </c>
      <c r="I62" s="58" t="s">
        <v>700</v>
      </c>
      <c r="J62" s="59">
        <v>50038.39</v>
      </c>
      <c r="K62" s="59">
        <v>0.65</v>
      </c>
      <c r="L62" s="59">
        <v>0.65</v>
      </c>
      <c r="M62" s="60" t="s">
        <v>1430</v>
      </c>
      <c r="N62" s="61" t="s">
        <v>1430</v>
      </c>
      <c r="O62" s="61" t="s">
        <v>1430</v>
      </c>
      <c r="P62" s="61" t="s">
        <v>1430</v>
      </c>
      <c r="Q62" s="214">
        <v>2</v>
      </c>
    </row>
    <row r="63" spans="1:17" ht="15" customHeight="1" x14ac:dyDescent="0.2">
      <c r="A63" s="52">
        <v>858</v>
      </c>
      <c r="B63" s="53">
        <v>858</v>
      </c>
      <c r="C63" s="54">
        <v>1800035327257</v>
      </c>
      <c r="D63" s="55" t="s">
        <v>1430</v>
      </c>
      <c r="E63" s="53" t="s">
        <v>1430</v>
      </c>
      <c r="F63" s="54" t="s">
        <v>1430</v>
      </c>
      <c r="G63" s="56" t="s">
        <v>1484</v>
      </c>
      <c r="H63" s="57">
        <v>1</v>
      </c>
      <c r="I63" s="58" t="s">
        <v>700</v>
      </c>
      <c r="J63" s="59">
        <v>4535.1400000000003</v>
      </c>
      <c r="K63" s="59">
        <v>1.94</v>
      </c>
      <c r="L63" s="59">
        <v>1.94</v>
      </c>
      <c r="M63" s="60" t="s">
        <v>1430</v>
      </c>
      <c r="N63" s="61" t="s">
        <v>1430</v>
      </c>
      <c r="O63" s="61" t="s">
        <v>1430</v>
      </c>
      <c r="P63" s="61" t="s">
        <v>1430</v>
      </c>
      <c r="Q63" s="214">
        <v>2</v>
      </c>
    </row>
    <row r="64" spans="1:17" ht="15" customHeight="1" x14ac:dyDescent="0.2">
      <c r="A64" s="52">
        <v>860</v>
      </c>
      <c r="B64" s="53">
        <v>860</v>
      </c>
      <c r="C64" s="54">
        <v>1800060852030</v>
      </c>
      <c r="D64" s="55">
        <v>666</v>
      </c>
      <c r="E64" s="53">
        <v>666</v>
      </c>
      <c r="F64" s="54">
        <v>1800060852049</v>
      </c>
      <c r="G64" s="56" t="s">
        <v>1485</v>
      </c>
      <c r="H64" s="57" t="s">
        <v>1430</v>
      </c>
      <c r="I64" s="58" t="s">
        <v>700</v>
      </c>
      <c r="J64" s="59">
        <v>16.350000000000001</v>
      </c>
      <c r="K64" s="59">
        <v>0.65</v>
      </c>
      <c r="L64" s="59">
        <v>0.65</v>
      </c>
      <c r="M64" s="60" t="s">
        <v>700</v>
      </c>
      <c r="N64" s="61">
        <v>3710.91</v>
      </c>
      <c r="O64" s="61">
        <v>0.05</v>
      </c>
      <c r="P64" s="61">
        <v>0.05</v>
      </c>
      <c r="Q64" s="214">
        <v>2</v>
      </c>
    </row>
    <row r="65" spans="1:17" ht="15" customHeight="1" x14ac:dyDescent="0.2">
      <c r="A65" s="52">
        <v>861</v>
      </c>
      <c r="B65" s="53">
        <v>861</v>
      </c>
      <c r="C65" s="54">
        <v>1800035324780</v>
      </c>
      <c r="D65" s="55" t="s">
        <v>1430</v>
      </c>
      <c r="E65" s="53" t="s">
        <v>1430</v>
      </c>
      <c r="F65" s="54" t="s">
        <v>1430</v>
      </c>
      <c r="G65" s="56" t="s">
        <v>1486</v>
      </c>
      <c r="H65" s="57">
        <v>1</v>
      </c>
      <c r="I65" s="58" t="s">
        <v>700</v>
      </c>
      <c r="J65" s="59">
        <v>5084.49</v>
      </c>
      <c r="K65" s="59">
        <v>1.32</v>
      </c>
      <c r="L65" s="59">
        <v>1.32</v>
      </c>
      <c r="M65" s="60" t="s">
        <v>1430</v>
      </c>
      <c r="N65" s="61" t="s">
        <v>1430</v>
      </c>
      <c r="O65" s="61" t="s">
        <v>1430</v>
      </c>
      <c r="P65" s="61" t="s">
        <v>1430</v>
      </c>
      <c r="Q65" s="214">
        <v>2</v>
      </c>
    </row>
    <row r="66" spans="1:17" ht="15" customHeight="1" x14ac:dyDescent="0.2">
      <c r="A66" s="52">
        <v>862</v>
      </c>
      <c r="B66" s="53">
        <v>862</v>
      </c>
      <c r="C66" s="54">
        <v>1800035317453</v>
      </c>
      <c r="D66" s="55" t="s">
        <v>1430</v>
      </c>
      <c r="E66" s="53" t="s">
        <v>1430</v>
      </c>
      <c r="F66" s="54" t="s">
        <v>1430</v>
      </c>
      <c r="G66" s="56" t="s">
        <v>1487</v>
      </c>
      <c r="H66" s="57">
        <v>3</v>
      </c>
      <c r="I66" s="58" t="s">
        <v>700</v>
      </c>
      <c r="J66" s="59">
        <v>111621.22</v>
      </c>
      <c r="K66" s="59">
        <v>2.1</v>
      </c>
      <c r="L66" s="59">
        <v>2.1</v>
      </c>
      <c r="M66" s="60" t="s">
        <v>1430</v>
      </c>
      <c r="N66" s="61" t="s">
        <v>1430</v>
      </c>
      <c r="O66" s="61" t="s">
        <v>1430</v>
      </c>
      <c r="P66" s="61" t="s">
        <v>1430</v>
      </c>
      <c r="Q66" s="214">
        <v>2</v>
      </c>
    </row>
    <row r="67" spans="1:17" ht="15" customHeight="1" x14ac:dyDescent="0.2">
      <c r="A67" s="52">
        <v>863</v>
      </c>
      <c r="B67" s="53">
        <v>863</v>
      </c>
      <c r="C67" s="54">
        <v>1800060207438</v>
      </c>
      <c r="D67" s="55">
        <v>663</v>
      </c>
      <c r="E67" s="53">
        <v>663</v>
      </c>
      <c r="F67" s="54">
        <v>1800060207447</v>
      </c>
      <c r="G67" s="56" t="s">
        <v>1488</v>
      </c>
      <c r="H67" s="57">
        <v>1</v>
      </c>
      <c r="I67" s="58" t="s">
        <v>700</v>
      </c>
      <c r="J67" s="59">
        <v>4065.95</v>
      </c>
      <c r="K67" s="59">
        <v>0.85</v>
      </c>
      <c r="L67" s="59">
        <v>0.85</v>
      </c>
      <c r="M67" s="60" t="s">
        <v>700</v>
      </c>
      <c r="N67" s="61">
        <v>6438.61</v>
      </c>
      <c r="O67" s="61">
        <v>0.05</v>
      </c>
      <c r="P67" s="61">
        <v>0.05</v>
      </c>
      <c r="Q67" s="214">
        <v>2</v>
      </c>
    </row>
    <row r="68" spans="1:17" ht="15" customHeight="1" x14ac:dyDescent="0.2">
      <c r="A68" s="52">
        <v>864</v>
      </c>
      <c r="B68" s="53">
        <v>864</v>
      </c>
      <c r="C68" s="54">
        <v>1800060709038</v>
      </c>
      <c r="D68" s="55">
        <v>698</v>
      </c>
      <c r="E68" s="53">
        <v>698</v>
      </c>
      <c r="F68" s="54">
        <v>1800060709047</v>
      </c>
      <c r="G68" s="56" t="s">
        <v>1489</v>
      </c>
      <c r="H68" s="57" t="s">
        <v>1430</v>
      </c>
      <c r="I68" s="58" t="s">
        <v>700</v>
      </c>
      <c r="J68" s="59">
        <v>54.15</v>
      </c>
      <c r="K68" s="59">
        <v>1.64</v>
      </c>
      <c r="L68" s="59">
        <v>1.64</v>
      </c>
      <c r="M68" s="60" t="s">
        <v>700</v>
      </c>
      <c r="N68" s="61">
        <v>5949.05</v>
      </c>
      <c r="O68" s="61">
        <v>0.05</v>
      </c>
      <c r="P68" s="61">
        <v>0.05</v>
      </c>
      <c r="Q68" s="214">
        <v>2</v>
      </c>
    </row>
    <row r="69" spans="1:17" ht="15" customHeight="1" x14ac:dyDescent="0.2">
      <c r="A69" s="52">
        <v>865</v>
      </c>
      <c r="B69" s="53">
        <v>865</v>
      </c>
      <c r="C69" s="54">
        <v>1800060877284</v>
      </c>
      <c r="D69" s="55">
        <v>670</v>
      </c>
      <c r="E69" s="53">
        <v>670</v>
      </c>
      <c r="F69" s="54">
        <v>1800060877293</v>
      </c>
      <c r="G69" s="56" t="s">
        <v>1490</v>
      </c>
      <c r="H69" s="57" t="s">
        <v>1430</v>
      </c>
      <c r="I69" s="58" t="s">
        <v>700</v>
      </c>
      <c r="J69" s="59">
        <v>180.23</v>
      </c>
      <c r="K69" s="59">
        <v>0.89</v>
      </c>
      <c r="L69" s="59">
        <v>0.89</v>
      </c>
      <c r="M69" s="60" t="s">
        <v>700</v>
      </c>
      <c r="N69" s="61">
        <v>9484.66</v>
      </c>
      <c r="O69" s="61">
        <v>0.05</v>
      </c>
      <c r="P69" s="61">
        <v>0.05</v>
      </c>
      <c r="Q69" s="214">
        <v>2</v>
      </c>
    </row>
    <row r="70" spans="1:17" ht="15" customHeight="1" x14ac:dyDescent="0.2">
      <c r="A70" s="52">
        <v>867</v>
      </c>
      <c r="B70" s="53">
        <v>867</v>
      </c>
      <c r="C70" s="54">
        <v>1800035325436</v>
      </c>
      <c r="D70" s="55" t="s">
        <v>1430</v>
      </c>
      <c r="E70" s="53" t="s">
        <v>1430</v>
      </c>
      <c r="F70" s="54" t="s">
        <v>1430</v>
      </c>
      <c r="G70" s="56" t="s">
        <v>1491</v>
      </c>
      <c r="H70" s="57">
        <v>4</v>
      </c>
      <c r="I70" s="58" t="s">
        <v>700</v>
      </c>
      <c r="J70" s="59">
        <v>53869.97</v>
      </c>
      <c r="K70" s="59">
        <v>1.99</v>
      </c>
      <c r="L70" s="59">
        <v>1.99</v>
      </c>
      <c r="M70" s="60" t="s">
        <v>1430</v>
      </c>
      <c r="N70" s="61" t="s">
        <v>1430</v>
      </c>
      <c r="O70" s="61" t="s">
        <v>1430</v>
      </c>
      <c r="P70" s="61" t="s">
        <v>1430</v>
      </c>
      <c r="Q70" s="214">
        <v>2</v>
      </c>
    </row>
    <row r="71" spans="1:17" ht="15" customHeight="1" x14ac:dyDescent="0.2">
      <c r="A71" s="52">
        <v>868</v>
      </c>
      <c r="B71" s="53">
        <v>868</v>
      </c>
      <c r="C71" s="54">
        <v>1800060809025</v>
      </c>
      <c r="D71" s="55">
        <v>664</v>
      </c>
      <c r="E71" s="53">
        <v>664</v>
      </c>
      <c r="F71" s="54">
        <v>1800060809034</v>
      </c>
      <c r="G71" s="56" t="s">
        <v>1492</v>
      </c>
      <c r="H71" s="57" t="s">
        <v>1430</v>
      </c>
      <c r="I71" s="58" t="s">
        <v>700</v>
      </c>
      <c r="J71" s="59">
        <v>40.270000000000003</v>
      </c>
      <c r="K71" s="59">
        <v>0.91</v>
      </c>
      <c r="L71" s="59">
        <v>0.91</v>
      </c>
      <c r="M71" s="60" t="s">
        <v>700</v>
      </c>
      <c r="N71" s="61">
        <v>3451.49</v>
      </c>
      <c r="O71" s="61">
        <v>0.05</v>
      </c>
      <c r="P71" s="61">
        <v>0.05</v>
      </c>
      <c r="Q71" s="214">
        <v>2</v>
      </c>
    </row>
    <row r="72" spans="1:17" ht="15" customHeight="1" x14ac:dyDescent="0.2">
      <c r="A72" s="52">
        <v>887</v>
      </c>
      <c r="B72" s="53">
        <v>887</v>
      </c>
      <c r="C72" s="54">
        <v>1800060749661</v>
      </c>
      <c r="D72" s="55">
        <v>706</v>
      </c>
      <c r="E72" s="53">
        <v>706</v>
      </c>
      <c r="F72" s="54">
        <v>1800060749670</v>
      </c>
      <c r="G72" s="56" t="s">
        <v>1493</v>
      </c>
      <c r="H72" s="57" t="s">
        <v>1430</v>
      </c>
      <c r="I72" s="58" t="s">
        <v>700</v>
      </c>
      <c r="J72" s="59">
        <v>846.92</v>
      </c>
      <c r="K72" s="59">
        <v>0.96</v>
      </c>
      <c r="L72" s="59">
        <v>0.96</v>
      </c>
      <c r="M72" s="60" t="s">
        <v>700</v>
      </c>
      <c r="N72" s="61">
        <v>3582.36</v>
      </c>
      <c r="O72" s="61">
        <v>0.05</v>
      </c>
      <c r="P72" s="61">
        <v>0.05</v>
      </c>
      <c r="Q72" s="214">
        <v>2</v>
      </c>
    </row>
    <row r="73" spans="1:17" ht="15" customHeight="1" x14ac:dyDescent="0.2">
      <c r="A73" s="52">
        <v>873</v>
      </c>
      <c r="B73" s="53">
        <v>873</v>
      </c>
      <c r="C73" s="54">
        <v>1800060450481</v>
      </c>
      <c r="D73" s="55">
        <v>673</v>
      </c>
      <c r="E73" s="53">
        <v>673</v>
      </c>
      <c r="F73" s="54">
        <v>1800060450490</v>
      </c>
      <c r="G73" s="56" t="s">
        <v>1494</v>
      </c>
      <c r="H73" s="57" t="s">
        <v>1430</v>
      </c>
      <c r="I73" s="58" t="s">
        <v>700</v>
      </c>
      <c r="J73" s="59">
        <v>156.38999999999999</v>
      </c>
      <c r="K73" s="59">
        <v>0.64</v>
      </c>
      <c r="L73" s="59">
        <v>0.64</v>
      </c>
      <c r="M73" s="60" t="s">
        <v>700</v>
      </c>
      <c r="N73" s="61">
        <v>10765.51</v>
      </c>
      <c r="O73" s="61">
        <v>0.05</v>
      </c>
      <c r="P73" s="61">
        <v>0.05</v>
      </c>
      <c r="Q73" s="214">
        <v>2</v>
      </c>
    </row>
    <row r="74" spans="1:17" ht="15" customHeight="1" x14ac:dyDescent="0.2">
      <c r="A74" s="52">
        <v>874</v>
      </c>
      <c r="B74" s="53">
        <v>874</v>
      </c>
      <c r="C74" s="54">
        <v>1800060441380</v>
      </c>
      <c r="D74" s="55">
        <v>674</v>
      </c>
      <c r="E74" s="53">
        <v>674</v>
      </c>
      <c r="F74" s="54">
        <v>1800060441399</v>
      </c>
      <c r="G74" s="56" t="s">
        <v>1495</v>
      </c>
      <c r="H74" s="57" t="s">
        <v>1430</v>
      </c>
      <c r="I74" s="58" t="s">
        <v>700</v>
      </c>
      <c r="J74" s="59">
        <v>276.95999999999998</v>
      </c>
      <c r="K74" s="59">
        <v>0.88</v>
      </c>
      <c r="L74" s="59">
        <v>0.88</v>
      </c>
      <c r="M74" s="60" t="s">
        <v>700</v>
      </c>
      <c r="N74" s="61">
        <v>10728.8</v>
      </c>
      <c r="O74" s="61">
        <v>0.05</v>
      </c>
      <c r="P74" s="61">
        <v>0.05</v>
      </c>
      <c r="Q74" s="214">
        <v>2</v>
      </c>
    </row>
    <row r="75" spans="1:17" ht="15" customHeight="1" x14ac:dyDescent="0.2">
      <c r="A75" s="52">
        <v>875</v>
      </c>
      <c r="B75" s="53">
        <v>875</v>
      </c>
      <c r="C75" s="54">
        <v>1800060450524</v>
      </c>
      <c r="D75" s="55">
        <v>675</v>
      </c>
      <c r="E75" s="53">
        <v>675</v>
      </c>
      <c r="F75" s="54">
        <v>1800060450533</v>
      </c>
      <c r="G75" s="56" t="s">
        <v>1496</v>
      </c>
      <c r="H75" s="57">
        <v>1</v>
      </c>
      <c r="I75" s="58" t="s">
        <v>700</v>
      </c>
      <c r="J75" s="59">
        <v>3979.45</v>
      </c>
      <c r="K75" s="59">
        <v>0.88</v>
      </c>
      <c r="L75" s="59">
        <v>0.88</v>
      </c>
      <c r="M75" s="60" t="s">
        <v>700</v>
      </c>
      <c r="N75" s="61">
        <v>6380.89</v>
      </c>
      <c r="O75" s="61">
        <v>0.05</v>
      </c>
      <c r="P75" s="61">
        <v>0.05</v>
      </c>
      <c r="Q75" s="214">
        <v>2</v>
      </c>
    </row>
    <row r="76" spans="1:17" ht="15" customHeight="1" x14ac:dyDescent="0.2">
      <c r="A76" s="52">
        <v>876</v>
      </c>
      <c r="B76" s="53">
        <v>876</v>
      </c>
      <c r="C76" s="54">
        <v>1800060450542</v>
      </c>
      <c r="D76" s="55">
        <v>676</v>
      </c>
      <c r="E76" s="53">
        <v>676</v>
      </c>
      <c r="F76" s="54">
        <v>1800060450551</v>
      </c>
      <c r="G76" s="56" t="s">
        <v>1497</v>
      </c>
      <c r="H76" s="57">
        <v>1</v>
      </c>
      <c r="I76" s="58" t="s">
        <v>700</v>
      </c>
      <c r="J76" s="59">
        <v>3979.45</v>
      </c>
      <c r="K76" s="59">
        <v>0.87</v>
      </c>
      <c r="L76" s="59">
        <v>0.87</v>
      </c>
      <c r="M76" s="60" t="s">
        <v>700</v>
      </c>
      <c r="N76" s="61">
        <v>6380.89</v>
      </c>
      <c r="O76" s="61">
        <v>0.05</v>
      </c>
      <c r="P76" s="61">
        <v>0.05</v>
      </c>
      <c r="Q76" s="214">
        <v>2</v>
      </c>
    </row>
    <row r="77" spans="1:17" ht="15" customHeight="1" x14ac:dyDescent="0.2">
      <c r="A77" s="52">
        <v>877</v>
      </c>
      <c r="B77" s="53">
        <v>877</v>
      </c>
      <c r="C77" s="54">
        <v>1800060450506</v>
      </c>
      <c r="D77" s="55">
        <v>677</v>
      </c>
      <c r="E77" s="53">
        <v>677</v>
      </c>
      <c r="F77" s="54">
        <v>1800060450515</v>
      </c>
      <c r="G77" s="56" t="s">
        <v>1498</v>
      </c>
      <c r="H77" s="57">
        <v>1</v>
      </c>
      <c r="I77" s="58" t="s">
        <v>700</v>
      </c>
      <c r="J77" s="59">
        <v>3991.91</v>
      </c>
      <c r="K77" s="59">
        <v>0.66</v>
      </c>
      <c r="L77" s="59">
        <v>0.66</v>
      </c>
      <c r="M77" s="60" t="s">
        <v>700</v>
      </c>
      <c r="N77" s="61">
        <v>3855.45</v>
      </c>
      <c r="O77" s="61">
        <v>0.05</v>
      </c>
      <c r="P77" s="61">
        <v>0.05</v>
      </c>
      <c r="Q77" s="214">
        <v>2</v>
      </c>
    </row>
    <row r="78" spans="1:17" ht="15" customHeight="1" x14ac:dyDescent="0.2">
      <c r="A78" s="52">
        <v>878</v>
      </c>
      <c r="B78" s="53">
        <v>878</v>
      </c>
      <c r="C78" s="54">
        <v>1800060445640</v>
      </c>
      <c r="D78" s="55">
        <v>678</v>
      </c>
      <c r="E78" s="53">
        <v>678</v>
      </c>
      <c r="F78" s="54">
        <v>1800060445659</v>
      </c>
      <c r="G78" s="56" t="s">
        <v>1499</v>
      </c>
      <c r="H78" s="57">
        <v>1</v>
      </c>
      <c r="I78" s="58" t="s">
        <v>700</v>
      </c>
      <c r="J78" s="59">
        <v>4239.24</v>
      </c>
      <c r="K78" s="59">
        <v>0.75</v>
      </c>
      <c r="L78" s="59">
        <v>0.75</v>
      </c>
      <c r="M78" s="60" t="s">
        <v>700</v>
      </c>
      <c r="N78" s="61">
        <v>19005.650000000001</v>
      </c>
      <c r="O78" s="61">
        <v>0.05</v>
      </c>
      <c r="P78" s="61">
        <v>0.05</v>
      </c>
      <c r="Q78" s="214">
        <v>2</v>
      </c>
    </row>
    <row r="79" spans="1:17" ht="15" customHeight="1" x14ac:dyDescent="0.2">
      <c r="A79" s="52">
        <v>879</v>
      </c>
      <c r="B79" s="53">
        <v>879</v>
      </c>
      <c r="C79" s="54">
        <v>1800060845812</v>
      </c>
      <c r="D79" s="55">
        <v>680</v>
      </c>
      <c r="E79" s="53">
        <v>680</v>
      </c>
      <c r="F79" s="54">
        <v>1800060845821</v>
      </c>
      <c r="G79" s="56" t="s">
        <v>1500</v>
      </c>
      <c r="H79" s="57" t="s">
        <v>1430</v>
      </c>
      <c r="I79" s="58" t="s">
        <v>700</v>
      </c>
      <c r="J79" s="59">
        <v>222.25</v>
      </c>
      <c r="K79" s="59">
        <v>0.9</v>
      </c>
      <c r="L79" s="59">
        <v>0.9</v>
      </c>
      <c r="M79" s="60" t="s">
        <v>700</v>
      </c>
      <c r="N79" s="61">
        <v>11517.83</v>
      </c>
      <c r="O79" s="61">
        <v>0.05</v>
      </c>
      <c r="P79" s="61">
        <v>0.05</v>
      </c>
      <c r="Q79" s="214">
        <v>2</v>
      </c>
    </row>
    <row r="80" spans="1:17" ht="15" customHeight="1" x14ac:dyDescent="0.2">
      <c r="A80" s="52">
        <v>880</v>
      </c>
      <c r="B80" s="53">
        <v>880</v>
      </c>
      <c r="C80" s="54">
        <v>1800060673222</v>
      </c>
      <c r="D80" s="55">
        <v>701</v>
      </c>
      <c r="E80" s="53">
        <v>701</v>
      </c>
      <c r="F80" s="54">
        <v>1800060673231</v>
      </c>
      <c r="G80" s="56" t="s">
        <v>1501</v>
      </c>
      <c r="H80" s="57" t="s">
        <v>1430</v>
      </c>
      <c r="I80" s="58" t="s">
        <v>700</v>
      </c>
      <c r="J80" s="59">
        <v>114.65</v>
      </c>
      <c r="K80" s="59">
        <v>0.9</v>
      </c>
      <c r="L80" s="59">
        <v>0.9</v>
      </c>
      <c r="M80" s="60" t="s">
        <v>700</v>
      </c>
      <c r="N80" s="61">
        <v>8698.4</v>
      </c>
      <c r="O80" s="61">
        <v>0.05</v>
      </c>
      <c r="P80" s="61">
        <v>0.05</v>
      </c>
      <c r="Q80" s="214">
        <v>2</v>
      </c>
    </row>
    <row r="81" spans="1:17" ht="15" customHeight="1" x14ac:dyDescent="0.2">
      <c r="A81" s="52">
        <v>881</v>
      </c>
      <c r="B81" s="53">
        <v>881</v>
      </c>
      <c r="C81" s="54">
        <v>1800060740288</v>
      </c>
      <c r="D81" s="55">
        <v>702</v>
      </c>
      <c r="E81" s="53">
        <v>702</v>
      </c>
      <c r="F81" s="54">
        <v>1800060740297</v>
      </c>
      <c r="G81" s="56" t="s">
        <v>1502</v>
      </c>
      <c r="H81" s="57" t="s">
        <v>1430</v>
      </c>
      <c r="I81" s="58" t="s">
        <v>700</v>
      </c>
      <c r="J81" s="59">
        <v>382.75</v>
      </c>
      <c r="K81" s="59">
        <v>0.66</v>
      </c>
      <c r="L81" s="59">
        <v>0.66</v>
      </c>
      <c r="M81" s="60" t="s">
        <v>700</v>
      </c>
      <c r="N81" s="61">
        <v>22888.15</v>
      </c>
      <c r="O81" s="61">
        <v>0.05</v>
      </c>
      <c r="P81" s="61">
        <v>0.05</v>
      </c>
      <c r="Q81" s="214">
        <v>2</v>
      </c>
    </row>
    <row r="82" spans="1:17" ht="15" customHeight="1" x14ac:dyDescent="0.2">
      <c r="A82" s="52">
        <v>882</v>
      </c>
      <c r="B82" s="53">
        <v>882</v>
      </c>
      <c r="C82" s="54">
        <v>1800060769738</v>
      </c>
      <c r="D82" s="55">
        <v>687</v>
      </c>
      <c r="E82" s="53">
        <v>687</v>
      </c>
      <c r="F82" s="54">
        <v>1800060769747</v>
      </c>
      <c r="G82" s="56" t="s">
        <v>1503</v>
      </c>
      <c r="H82" s="57" t="s">
        <v>1430</v>
      </c>
      <c r="I82" s="58" t="s">
        <v>700</v>
      </c>
      <c r="J82" s="59">
        <v>45.84</v>
      </c>
      <c r="K82" s="59">
        <v>1.47</v>
      </c>
      <c r="L82" s="59">
        <v>1.47</v>
      </c>
      <c r="M82" s="60" t="s">
        <v>700</v>
      </c>
      <c r="N82" s="61">
        <v>3090.33</v>
      </c>
      <c r="O82" s="61">
        <v>0.05</v>
      </c>
      <c r="P82" s="61">
        <v>0.05</v>
      </c>
      <c r="Q82" s="214">
        <v>2</v>
      </c>
    </row>
    <row r="83" spans="1:17" ht="15" customHeight="1" x14ac:dyDescent="0.2">
      <c r="A83" s="52">
        <v>883</v>
      </c>
      <c r="B83" s="53">
        <v>883</v>
      </c>
      <c r="C83" s="54">
        <v>1800053647742</v>
      </c>
      <c r="D83" s="55">
        <v>636</v>
      </c>
      <c r="E83" s="53">
        <v>636</v>
      </c>
      <c r="F83" s="54">
        <v>1800053647751</v>
      </c>
      <c r="G83" s="56" t="s">
        <v>1504</v>
      </c>
      <c r="H83" s="57" t="s">
        <v>1430</v>
      </c>
      <c r="I83" s="58" t="s">
        <v>700</v>
      </c>
      <c r="J83" s="59">
        <v>43.43</v>
      </c>
      <c r="K83" s="59">
        <v>1.51</v>
      </c>
      <c r="L83" s="59">
        <v>1.51</v>
      </c>
      <c r="M83" s="60" t="s">
        <v>700</v>
      </c>
      <c r="N83" s="61" t="s">
        <v>700</v>
      </c>
      <c r="O83" s="61" t="s">
        <v>700</v>
      </c>
      <c r="P83" s="61" t="s">
        <v>700</v>
      </c>
      <c r="Q83" s="214">
        <v>2</v>
      </c>
    </row>
    <row r="84" spans="1:17" ht="15" customHeight="1" x14ac:dyDescent="0.2">
      <c r="A84" s="52">
        <v>884</v>
      </c>
      <c r="B84" s="53">
        <v>884</v>
      </c>
      <c r="C84" s="54">
        <v>1800060683693</v>
      </c>
      <c r="D84" s="55">
        <v>679</v>
      </c>
      <c r="E84" s="53">
        <v>679</v>
      </c>
      <c r="F84" s="54">
        <v>1800060683709</v>
      </c>
      <c r="G84" s="56" t="s">
        <v>1505</v>
      </c>
      <c r="H84" s="57" t="s">
        <v>1430</v>
      </c>
      <c r="I84" s="58" t="s">
        <v>700</v>
      </c>
      <c r="J84" s="59">
        <v>417.26</v>
      </c>
      <c r="K84" s="59">
        <v>0.66</v>
      </c>
      <c r="L84" s="59">
        <v>0.66</v>
      </c>
      <c r="M84" s="60" t="s">
        <v>700</v>
      </c>
      <c r="N84" s="61">
        <v>8418.1200000000008</v>
      </c>
      <c r="O84" s="61">
        <v>0.05</v>
      </c>
      <c r="P84" s="61">
        <v>0.05</v>
      </c>
      <c r="Q84" s="214">
        <v>2</v>
      </c>
    </row>
    <row r="85" spans="1:17" ht="15" customHeight="1" x14ac:dyDescent="0.2">
      <c r="A85" s="52">
        <v>888</v>
      </c>
      <c r="B85" s="53">
        <v>888</v>
      </c>
      <c r="C85" s="54">
        <v>1800060817230</v>
      </c>
      <c r="D85" s="55" t="s">
        <v>1506</v>
      </c>
      <c r="E85" s="53" t="s">
        <v>1506</v>
      </c>
      <c r="F85" s="54" t="s">
        <v>1506</v>
      </c>
      <c r="G85" s="56" t="s">
        <v>1507</v>
      </c>
      <c r="H85" s="57" t="s">
        <v>1430</v>
      </c>
      <c r="I85" s="58" t="s">
        <v>700</v>
      </c>
      <c r="J85" s="59">
        <v>80.69</v>
      </c>
      <c r="K85" s="59">
        <v>0.7</v>
      </c>
      <c r="L85" s="59">
        <v>0.7</v>
      </c>
      <c r="M85" s="60" t="s">
        <v>700</v>
      </c>
      <c r="N85" s="61">
        <v>10474.58</v>
      </c>
      <c r="O85" s="61">
        <v>0.05</v>
      </c>
      <c r="P85" s="61">
        <v>0.05</v>
      </c>
      <c r="Q85" s="214">
        <v>2</v>
      </c>
    </row>
    <row r="86" spans="1:17" ht="15" customHeight="1" x14ac:dyDescent="0.2">
      <c r="A86" s="52">
        <v>889</v>
      </c>
      <c r="B86" s="53">
        <v>889</v>
      </c>
      <c r="C86" s="54">
        <v>1800060819273</v>
      </c>
      <c r="D86" s="55">
        <v>708</v>
      </c>
      <c r="E86" s="53">
        <v>708</v>
      </c>
      <c r="F86" s="54">
        <v>1800060819282</v>
      </c>
      <c r="G86" s="56" t="s">
        <v>1508</v>
      </c>
      <c r="H86" s="57" t="s">
        <v>1430</v>
      </c>
      <c r="I86" s="58" t="s">
        <v>700</v>
      </c>
      <c r="J86" s="59">
        <v>171.69</v>
      </c>
      <c r="K86" s="59">
        <v>0.79</v>
      </c>
      <c r="L86" s="59">
        <v>0.79</v>
      </c>
      <c r="M86" s="60" t="s">
        <v>700</v>
      </c>
      <c r="N86" s="61">
        <v>25933.02</v>
      </c>
      <c r="O86" s="61">
        <v>0.05</v>
      </c>
      <c r="P86" s="61">
        <v>0.05</v>
      </c>
      <c r="Q86" s="214">
        <v>2</v>
      </c>
    </row>
    <row r="87" spans="1:17" ht="15" customHeight="1" x14ac:dyDescent="0.2">
      <c r="A87" s="52">
        <v>891</v>
      </c>
      <c r="B87" s="53">
        <v>891</v>
      </c>
      <c r="C87" s="54">
        <v>1800060863723</v>
      </c>
      <c r="D87" s="55">
        <v>668</v>
      </c>
      <c r="E87" s="53">
        <v>668</v>
      </c>
      <c r="F87" s="54">
        <v>1800060863732</v>
      </c>
      <c r="G87" s="56" t="s">
        <v>1509</v>
      </c>
      <c r="H87" s="57" t="s">
        <v>1430</v>
      </c>
      <c r="I87" s="58" t="s">
        <v>700</v>
      </c>
      <c r="J87" s="59">
        <v>42.15</v>
      </c>
      <c r="K87" s="59">
        <v>1.43</v>
      </c>
      <c r="L87" s="59">
        <v>1.43</v>
      </c>
      <c r="M87" s="60" t="s">
        <v>700</v>
      </c>
      <c r="N87" s="61">
        <v>7484.12</v>
      </c>
      <c r="O87" s="61">
        <v>0.05</v>
      </c>
      <c r="P87" s="61">
        <v>0.05</v>
      </c>
      <c r="Q87" s="214">
        <v>2</v>
      </c>
    </row>
    <row r="88" spans="1:17" ht="15" customHeight="1" x14ac:dyDescent="0.2">
      <c r="A88" s="52">
        <v>892</v>
      </c>
      <c r="B88" s="53">
        <v>892</v>
      </c>
      <c r="C88" s="54">
        <v>1800060872755</v>
      </c>
      <c r="D88" s="55">
        <v>669</v>
      </c>
      <c r="E88" s="53">
        <v>669</v>
      </c>
      <c r="F88" s="54">
        <v>1800060872764</v>
      </c>
      <c r="G88" s="56" t="s">
        <v>1510</v>
      </c>
      <c r="H88" s="57" t="s">
        <v>1430</v>
      </c>
      <c r="I88" s="58" t="s">
        <v>700</v>
      </c>
      <c r="J88" s="59">
        <v>216.78</v>
      </c>
      <c r="K88" s="59">
        <v>0.76</v>
      </c>
      <c r="L88" s="59">
        <v>0.76</v>
      </c>
      <c r="M88" s="60" t="s">
        <v>700</v>
      </c>
      <c r="N88" s="61">
        <v>19556.71</v>
      </c>
      <c r="O88" s="61">
        <v>0.05</v>
      </c>
      <c r="P88" s="61">
        <v>0.05</v>
      </c>
      <c r="Q88" s="214">
        <v>2</v>
      </c>
    </row>
    <row r="89" spans="1:17" ht="15" customHeight="1" x14ac:dyDescent="0.2">
      <c r="A89" s="52" t="s">
        <v>1511</v>
      </c>
      <c r="B89" s="53" t="s">
        <v>1511</v>
      </c>
      <c r="C89" s="54" t="s">
        <v>1511</v>
      </c>
      <c r="D89" s="55" t="s">
        <v>1430</v>
      </c>
      <c r="E89" s="53" t="s">
        <v>1430</v>
      </c>
      <c r="F89" s="54" t="s">
        <v>1430</v>
      </c>
      <c r="G89" s="56" t="s">
        <v>1512</v>
      </c>
      <c r="H89" s="57">
        <v>2</v>
      </c>
      <c r="I89" s="58" t="s">
        <v>700</v>
      </c>
      <c r="J89" s="59">
        <v>22742.59</v>
      </c>
      <c r="K89" s="59">
        <v>0.78</v>
      </c>
      <c r="L89" s="59">
        <v>0.78</v>
      </c>
      <c r="M89" s="60" t="s">
        <v>1430</v>
      </c>
      <c r="N89" s="61" t="s">
        <v>1430</v>
      </c>
      <c r="O89" s="61" t="s">
        <v>1430</v>
      </c>
      <c r="P89" s="61" t="s">
        <v>1430</v>
      </c>
      <c r="Q89" s="214">
        <v>2</v>
      </c>
    </row>
    <row r="90" spans="1:17" ht="15" customHeight="1" x14ac:dyDescent="0.2">
      <c r="A90" s="52" t="s">
        <v>1513</v>
      </c>
      <c r="B90" s="53" t="s">
        <v>1513</v>
      </c>
      <c r="C90" s="54" t="s">
        <v>1513</v>
      </c>
      <c r="D90" s="55" t="s">
        <v>1430</v>
      </c>
      <c r="E90" s="53" t="s">
        <v>1430</v>
      </c>
      <c r="F90" s="54" t="s">
        <v>1430</v>
      </c>
      <c r="G90" s="56" t="s">
        <v>1514</v>
      </c>
      <c r="H90" s="57">
        <v>2</v>
      </c>
      <c r="I90" s="58" t="s">
        <v>700</v>
      </c>
      <c r="J90" s="59">
        <v>22742.59</v>
      </c>
      <c r="K90" s="59">
        <v>0.77</v>
      </c>
      <c r="L90" s="59">
        <v>0.77</v>
      </c>
      <c r="M90" s="60" t="s">
        <v>1430</v>
      </c>
      <c r="N90" s="61" t="s">
        <v>1430</v>
      </c>
      <c r="O90" s="61" t="s">
        <v>1430</v>
      </c>
      <c r="P90" s="61" t="s">
        <v>1430</v>
      </c>
      <c r="Q90" s="214">
        <v>2</v>
      </c>
    </row>
    <row r="91" spans="1:17" ht="15" customHeight="1" x14ac:dyDescent="0.2">
      <c r="A91" s="52" t="s">
        <v>1515</v>
      </c>
      <c r="B91" s="53" t="s">
        <v>1515</v>
      </c>
      <c r="C91" s="54" t="s">
        <v>1515</v>
      </c>
      <c r="D91" s="55" t="s">
        <v>1515</v>
      </c>
      <c r="E91" s="53" t="s">
        <v>1515</v>
      </c>
      <c r="F91" s="54" t="s">
        <v>1515</v>
      </c>
      <c r="G91" s="56" t="s">
        <v>1516</v>
      </c>
      <c r="H91" s="57" t="s">
        <v>1430</v>
      </c>
      <c r="I91" s="58" t="s">
        <v>700</v>
      </c>
      <c r="J91" s="59">
        <v>2708.69</v>
      </c>
      <c r="K91" s="59">
        <v>0.68</v>
      </c>
      <c r="L91" s="59">
        <v>0.68</v>
      </c>
      <c r="M91" s="60" t="s">
        <v>700</v>
      </c>
      <c r="N91" s="61">
        <v>15661.63</v>
      </c>
      <c r="O91" s="61">
        <v>0.05</v>
      </c>
      <c r="P91" s="61">
        <v>0.05</v>
      </c>
      <c r="Q91" s="214">
        <v>2</v>
      </c>
    </row>
    <row r="92" spans="1:17" ht="15" customHeight="1" x14ac:dyDescent="0.2">
      <c r="A92" s="52" t="s">
        <v>1517</v>
      </c>
      <c r="B92" s="53" t="s">
        <v>1517</v>
      </c>
      <c r="C92" s="54" t="s">
        <v>1517</v>
      </c>
      <c r="D92" s="55" t="s">
        <v>1517</v>
      </c>
      <c r="E92" s="53" t="s">
        <v>1517</v>
      </c>
      <c r="F92" s="54" t="s">
        <v>1517</v>
      </c>
      <c r="G92" s="56" t="s">
        <v>1518</v>
      </c>
      <c r="H92" s="57" t="s">
        <v>1430</v>
      </c>
      <c r="I92" s="58" t="s">
        <v>700</v>
      </c>
      <c r="J92" s="59">
        <v>173.11</v>
      </c>
      <c r="K92" s="59">
        <v>0.86</v>
      </c>
      <c r="L92" s="59">
        <v>0.86</v>
      </c>
      <c r="M92" s="60" t="s">
        <v>700</v>
      </c>
      <c r="N92" s="61">
        <v>6098.16</v>
      </c>
      <c r="O92" s="61">
        <v>0.05</v>
      </c>
      <c r="P92" s="61">
        <v>0.05</v>
      </c>
      <c r="Q92" s="214">
        <v>2</v>
      </c>
    </row>
    <row r="93" spans="1:17" ht="15" customHeight="1" x14ac:dyDescent="0.2">
      <c r="A93" s="52">
        <v>847</v>
      </c>
      <c r="B93" s="53">
        <v>847</v>
      </c>
      <c r="C93" s="54">
        <v>1800060931899</v>
      </c>
      <c r="D93" s="55" t="s">
        <v>1519</v>
      </c>
      <c r="E93" s="53" t="s">
        <v>1519</v>
      </c>
      <c r="F93" s="54" t="s">
        <v>1519</v>
      </c>
      <c r="G93" s="56" t="s">
        <v>1520</v>
      </c>
      <c r="H93" s="57" t="s">
        <v>1430</v>
      </c>
      <c r="I93" s="58" t="s">
        <v>700</v>
      </c>
      <c r="J93" s="59">
        <v>91.65</v>
      </c>
      <c r="K93" s="59">
        <v>0.71</v>
      </c>
      <c r="L93" s="59">
        <v>0.71</v>
      </c>
      <c r="M93" s="60" t="s">
        <v>700</v>
      </c>
      <c r="N93" s="61">
        <v>9598.07</v>
      </c>
      <c r="O93" s="61">
        <v>0.05</v>
      </c>
      <c r="P93" s="61">
        <v>0.05</v>
      </c>
      <c r="Q93" s="214">
        <v>3</v>
      </c>
    </row>
    <row r="94" spans="1:17" ht="15" customHeight="1" x14ac:dyDescent="0.2">
      <c r="A94" s="52" t="s">
        <v>1521</v>
      </c>
      <c r="B94" s="53" t="s">
        <v>1521</v>
      </c>
      <c r="C94" s="54" t="s">
        <v>1521</v>
      </c>
      <c r="D94" s="55" t="s">
        <v>1521</v>
      </c>
      <c r="E94" s="53" t="s">
        <v>1521</v>
      </c>
      <c r="F94" s="54" t="s">
        <v>1521</v>
      </c>
      <c r="G94" s="56" t="s">
        <v>1522</v>
      </c>
      <c r="H94" s="57" t="s">
        <v>1430</v>
      </c>
      <c r="I94" s="58" t="s">
        <v>700</v>
      </c>
      <c r="J94" s="59">
        <v>138.79</v>
      </c>
      <c r="K94" s="59">
        <v>1.05</v>
      </c>
      <c r="L94" s="59">
        <v>1.05</v>
      </c>
      <c r="M94" s="60" t="s">
        <v>700</v>
      </c>
      <c r="N94" s="61">
        <v>18938.47</v>
      </c>
      <c r="O94" s="61">
        <v>0.05</v>
      </c>
      <c r="P94" s="61">
        <v>0.05</v>
      </c>
      <c r="Q94" s="214">
        <v>3</v>
      </c>
    </row>
    <row r="95" spans="1:17" ht="15" customHeight="1" x14ac:dyDescent="0.2">
      <c r="A95" s="52" t="s">
        <v>1523</v>
      </c>
      <c r="B95" s="53" t="s">
        <v>1523</v>
      </c>
      <c r="C95" s="54" t="s">
        <v>1523</v>
      </c>
      <c r="D95" s="55" t="s">
        <v>1523</v>
      </c>
      <c r="E95" s="53" t="s">
        <v>1523</v>
      </c>
      <c r="F95" s="54" t="s">
        <v>1523</v>
      </c>
      <c r="G95" s="56" t="s">
        <v>1524</v>
      </c>
      <c r="H95" s="57" t="s">
        <v>1430</v>
      </c>
      <c r="I95" s="58" t="s">
        <v>700</v>
      </c>
      <c r="J95" s="59">
        <v>1453.44</v>
      </c>
      <c r="K95" s="59">
        <v>0.64</v>
      </c>
      <c r="L95" s="59">
        <v>0.64</v>
      </c>
      <c r="M95" s="60" t="s">
        <v>700</v>
      </c>
      <c r="N95" s="61">
        <v>34389.39</v>
      </c>
      <c r="O95" s="61">
        <v>0.05</v>
      </c>
      <c r="P95" s="61">
        <v>0.05</v>
      </c>
      <c r="Q95" s="214">
        <v>3</v>
      </c>
    </row>
    <row r="96" spans="1:17" ht="15" customHeight="1" x14ac:dyDescent="0.2">
      <c r="A96" s="52" t="s">
        <v>1525</v>
      </c>
      <c r="B96" s="53" t="s">
        <v>1525</v>
      </c>
      <c r="C96" s="54" t="s">
        <v>1525</v>
      </c>
      <c r="D96" s="55" t="s">
        <v>1525</v>
      </c>
      <c r="E96" s="53" t="s">
        <v>1525</v>
      </c>
      <c r="F96" s="54" t="s">
        <v>1525</v>
      </c>
      <c r="G96" s="56" t="s">
        <v>1526</v>
      </c>
      <c r="H96" s="57" t="s">
        <v>1430</v>
      </c>
      <c r="I96" s="58" t="s">
        <v>700</v>
      </c>
      <c r="J96" s="59">
        <v>234.69</v>
      </c>
      <c r="K96" s="59">
        <v>0.68</v>
      </c>
      <c r="L96" s="59">
        <v>0.68</v>
      </c>
      <c r="M96" s="60" t="s">
        <v>700</v>
      </c>
      <c r="N96" s="61">
        <v>11431.55</v>
      </c>
      <c r="O96" s="61">
        <v>0.05</v>
      </c>
      <c r="P96" s="61">
        <v>0.05</v>
      </c>
      <c r="Q96" s="214">
        <v>3</v>
      </c>
    </row>
    <row r="97" spans="1:17" ht="15" customHeight="1" x14ac:dyDescent="0.2">
      <c r="A97" s="52" t="s">
        <v>1527</v>
      </c>
      <c r="B97" s="53" t="s">
        <v>1527</v>
      </c>
      <c r="C97" s="54" t="s">
        <v>1527</v>
      </c>
      <c r="D97" s="55" t="s">
        <v>1527</v>
      </c>
      <c r="E97" s="53" t="s">
        <v>1527</v>
      </c>
      <c r="F97" s="54" t="s">
        <v>1527</v>
      </c>
      <c r="G97" s="56" t="s">
        <v>1528</v>
      </c>
      <c r="H97" s="57" t="s">
        <v>1430</v>
      </c>
      <c r="I97" s="58" t="s">
        <v>700</v>
      </c>
      <c r="J97" s="59">
        <v>33.22</v>
      </c>
      <c r="K97" s="59">
        <v>0.94</v>
      </c>
      <c r="L97" s="59">
        <v>0.94</v>
      </c>
      <c r="M97" s="60" t="s">
        <v>700</v>
      </c>
      <c r="N97" s="61">
        <v>7826.67</v>
      </c>
      <c r="O97" s="61">
        <v>0.05</v>
      </c>
      <c r="P97" s="61">
        <v>0.05</v>
      </c>
      <c r="Q97" s="214">
        <v>3</v>
      </c>
    </row>
    <row r="98" spans="1:17" ht="15" customHeight="1" x14ac:dyDescent="0.2">
      <c r="A98" s="52">
        <v>310</v>
      </c>
      <c r="B98" s="53">
        <v>310</v>
      </c>
      <c r="C98" s="54">
        <v>1800036579036</v>
      </c>
      <c r="D98" s="55" t="s">
        <v>1430</v>
      </c>
      <c r="E98" s="53" t="s">
        <v>1430</v>
      </c>
      <c r="F98" s="54" t="s">
        <v>1430</v>
      </c>
      <c r="G98" s="56" t="s">
        <v>1529</v>
      </c>
      <c r="H98" s="57">
        <v>1</v>
      </c>
      <c r="I98" s="58" t="s">
        <v>700</v>
      </c>
      <c r="J98" s="59">
        <v>4138.0200000000004</v>
      </c>
      <c r="K98" s="59">
        <v>2.64</v>
      </c>
      <c r="L98" s="59">
        <v>2.64</v>
      </c>
      <c r="M98" s="60" t="s">
        <v>1430</v>
      </c>
      <c r="N98" s="61" t="s">
        <v>1430</v>
      </c>
      <c r="O98" s="61" t="s">
        <v>1430</v>
      </c>
      <c r="P98" s="61" t="s">
        <v>1430</v>
      </c>
      <c r="Q98" s="214">
        <v>3</v>
      </c>
    </row>
    <row r="99" spans="1:17" ht="15" customHeight="1" x14ac:dyDescent="0.2">
      <c r="A99" s="52">
        <v>311</v>
      </c>
      <c r="B99" s="53">
        <v>311</v>
      </c>
      <c r="C99" s="54">
        <v>1800035324497</v>
      </c>
      <c r="D99" s="55" t="s">
        <v>1430</v>
      </c>
      <c r="E99" s="53" t="s">
        <v>1430</v>
      </c>
      <c r="F99" s="54" t="s">
        <v>1430</v>
      </c>
      <c r="G99" s="56" t="s">
        <v>1530</v>
      </c>
      <c r="H99" s="57">
        <v>1</v>
      </c>
      <c r="I99" s="58">
        <v>0.79</v>
      </c>
      <c r="J99" s="59">
        <v>4138.0200000000004</v>
      </c>
      <c r="K99" s="59">
        <v>1.77</v>
      </c>
      <c r="L99" s="59">
        <v>1.77</v>
      </c>
      <c r="M99" s="60" t="s">
        <v>1430</v>
      </c>
      <c r="N99" s="61" t="s">
        <v>1430</v>
      </c>
      <c r="O99" s="61" t="s">
        <v>1430</v>
      </c>
      <c r="P99" s="61" t="s">
        <v>1430</v>
      </c>
      <c r="Q99" s="214">
        <v>3</v>
      </c>
    </row>
    <row r="100" spans="1:17" ht="15" customHeight="1" x14ac:dyDescent="0.2">
      <c r="A100" s="52">
        <v>312</v>
      </c>
      <c r="B100" s="53">
        <v>312</v>
      </c>
      <c r="C100" s="54">
        <v>1800035324530</v>
      </c>
      <c r="D100" s="55" t="s">
        <v>1430</v>
      </c>
      <c r="E100" s="53" t="s">
        <v>1430</v>
      </c>
      <c r="F100" s="54" t="s">
        <v>1430</v>
      </c>
      <c r="G100" s="56" t="s">
        <v>1531</v>
      </c>
      <c r="H100" s="57">
        <v>2</v>
      </c>
      <c r="I100" s="58" t="s">
        <v>700</v>
      </c>
      <c r="J100" s="59">
        <v>23028.89</v>
      </c>
      <c r="K100" s="59">
        <v>3.49</v>
      </c>
      <c r="L100" s="59">
        <v>3.49</v>
      </c>
      <c r="M100" s="60" t="s">
        <v>1430</v>
      </c>
      <c r="N100" s="61" t="s">
        <v>1430</v>
      </c>
      <c r="O100" s="61" t="s">
        <v>1430</v>
      </c>
      <c r="P100" s="61" t="s">
        <v>1430</v>
      </c>
      <c r="Q100" s="214">
        <v>3</v>
      </c>
    </row>
    <row r="101" spans="1:17" ht="15" customHeight="1" x14ac:dyDescent="0.2">
      <c r="A101" s="52">
        <v>314</v>
      </c>
      <c r="B101" s="53">
        <v>314</v>
      </c>
      <c r="C101" s="54">
        <v>1800035327674</v>
      </c>
      <c r="D101" s="55" t="s">
        <v>1430</v>
      </c>
      <c r="E101" s="53" t="s">
        <v>1430</v>
      </c>
      <c r="F101" s="54" t="s">
        <v>1430</v>
      </c>
      <c r="G101" s="56" t="s">
        <v>1532</v>
      </c>
      <c r="H101" s="57">
        <v>1</v>
      </c>
      <c r="I101" s="58" t="s">
        <v>700</v>
      </c>
      <c r="J101" s="59">
        <v>4138.0200000000004</v>
      </c>
      <c r="K101" s="59">
        <v>1.58</v>
      </c>
      <c r="L101" s="59">
        <v>1.58</v>
      </c>
      <c r="M101" s="60" t="s">
        <v>1430</v>
      </c>
      <c r="N101" s="61" t="s">
        <v>1430</v>
      </c>
      <c r="O101" s="61" t="s">
        <v>1430</v>
      </c>
      <c r="P101" s="61" t="s">
        <v>1430</v>
      </c>
      <c r="Q101" s="214">
        <v>3</v>
      </c>
    </row>
    <row r="102" spans="1:17" ht="15" customHeight="1" x14ac:dyDescent="0.2">
      <c r="A102" s="52">
        <v>315</v>
      </c>
      <c r="B102" s="53">
        <v>315</v>
      </c>
      <c r="C102" s="54">
        <v>1800035313398</v>
      </c>
      <c r="D102" s="55" t="s">
        <v>1430</v>
      </c>
      <c r="E102" s="53" t="s">
        <v>1430</v>
      </c>
      <c r="F102" s="54" t="s">
        <v>1430</v>
      </c>
      <c r="G102" s="56" t="s">
        <v>1533</v>
      </c>
      <c r="H102" s="57">
        <v>2</v>
      </c>
      <c r="I102" s="58" t="s">
        <v>700</v>
      </c>
      <c r="J102" s="59">
        <v>33958.74</v>
      </c>
      <c r="K102" s="59">
        <v>1</v>
      </c>
      <c r="L102" s="59">
        <v>1</v>
      </c>
      <c r="M102" s="60" t="s">
        <v>1430</v>
      </c>
      <c r="N102" s="61" t="s">
        <v>1430</v>
      </c>
      <c r="O102" s="61" t="s">
        <v>1430</v>
      </c>
      <c r="P102" s="61" t="s">
        <v>1430</v>
      </c>
      <c r="Q102" s="214">
        <v>3</v>
      </c>
    </row>
    <row r="103" spans="1:17" ht="15" customHeight="1" x14ac:dyDescent="0.2">
      <c r="A103" s="52">
        <v>316</v>
      </c>
      <c r="B103" s="53">
        <v>316</v>
      </c>
      <c r="C103" s="54">
        <v>1800035344100</v>
      </c>
      <c r="D103" s="55" t="s">
        <v>1430</v>
      </c>
      <c r="E103" s="53" t="s">
        <v>1430</v>
      </c>
      <c r="F103" s="54" t="s">
        <v>1430</v>
      </c>
      <c r="G103" s="56" t="s">
        <v>1534</v>
      </c>
      <c r="H103" s="57">
        <v>1</v>
      </c>
      <c r="I103" s="58" t="s">
        <v>700</v>
      </c>
      <c r="J103" s="59">
        <v>4138.0200000000004</v>
      </c>
      <c r="K103" s="59">
        <v>2.0099999999999998</v>
      </c>
      <c r="L103" s="59">
        <v>2.0099999999999998</v>
      </c>
      <c r="M103" s="60" t="s">
        <v>1430</v>
      </c>
      <c r="N103" s="61" t="s">
        <v>1430</v>
      </c>
      <c r="O103" s="61" t="s">
        <v>1430</v>
      </c>
      <c r="P103" s="61" t="s">
        <v>1430</v>
      </c>
      <c r="Q103" s="214">
        <v>3</v>
      </c>
    </row>
    <row r="104" spans="1:17" ht="15" customHeight="1" x14ac:dyDescent="0.2">
      <c r="A104" s="52">
        <v>318</v>
      </c>
      <c r="B104" s="53">
        <v>318</v>
      </c>
      <c r="C104" s="54">
        <v>1800035337584</v>
      </c>
      <c r="D104" s="55" t="s">
        <v>1430</v>
      </c>
      <c r="E104" s="53" t="s">
        <v>1430</v>
      </c>
      <c r="F104" s="54" t="s">
        <v>1430</v>
      </c>
      <c r="G104" s="56" t="s">
        <v>1535</v>
      </c>
      <c r="H104" s="57">
        <v>1</v>
      </c>
      <c r="I104" s="58" t="s">
        <v>700</v>
      </c>
      <c r="J104" s="59">
        <v>4138.0200000000004</v>
      </c>
      <c r="K104" s="59">
        <v>0.82</v>
      </c>
      <c r="L104" s="59">
        <v>0.82</v>
      </c>
      <c r="M104" s="60" t="s">
        <v>1430</v>
      </c>
      <c r="N104" s="61" t="s">
        <v>1430</v>
      </c>
      <c r="O104" s="61" t="s">
        <v>1430</v>
      </c>
      <c r="P104" s="61" t="s">
        <v>1430</v>
      </c>
      <c r="Q104" s="214">
        <v>3</v>
      </c>
    </row>
    <row r="105" spans="1:17" ht="15" customHeight="1" x14ac:dyDescent="0.2">
      <c r="A105" s="52">
        <v>319</v>
      </c>
      <c r="B105" s="53">
        <v>319</v>
      </c>
      <c r="C105" s="54">
        <v>1800035331634</v>
      </c>
      <c r="D105" s="55" t="s">
        <v>1430</v>
      </c>
      <c r="E105" s="53" t="s">
        <v>1430</v>
      </c>
      <c r="F105" s="54" t="s">
        <v>1430</v>
      </c>
      <c r="G105" s="56" t="s">
        <v>1536</v>
      </c>
      <c r="H105" s="57">
        <v>2</v>
      </c>
      <c r="I105" s="58" t="s">
        <v>700</v>
      </c>
      <c r="J105" s="59">
        <v>23028.89</v>
      </c>
      <c r="K105" s="59">
        <v>2.14</v>
      </c>
      <c r="L105" s="59">
        <v>2.14</v>
      </c>
      <c r="M105" s="60" t="s">
        <v>1430</v>
      </c>
      <c r="N105" s="61" t="s">
        <v>1430</v>
      </c>
      <c r="O105" s="61" t="s">
        <v>1430</v>
      </c>
      <c r="P105" s="61" t="s">
        <v>1430</v>
      </c>
      <c r="Q105" s="214">
        <v>3</v>
      </c>
    </row>
    <row r="106" spans="1:17" ht="15" customHeight="1" x14ac:dyDescent="0.2">
      <c r="A106" s="52">
        <v>320</v>
      </c>
      <c r="B106" s="53">
        <v>320</v>
      </c>
      <c r="C106" s="54">
        <v>1800035340220</v>
      </c>
      <c r="D106" s="55" t="s">
        <v>1430</v>
      </c>
      <c r="E106" s="53" t="s">
        <v>1430</v>
      </c>
      <c r="F106" s="54" t="s">
        <v>1430</v>
      </c>
      <c r="G106" s="56" t="s">
        <v>1537</v>
      </c>
      <c r="H106" s="57">
        <v>1</v>
      </c>
      <c r="I106" s="58" t="s">
        <v>700</v>
      </c>
      <c r="J106" s="59">
        <v>16101.81</v>
      </c>
      <c r="K106" s="59">
        <v>1.93</v>
      </c>
      <c r="L106" s="59">
        <v>1.93</v>
      </c>
      <c r="M106" s="60" t="s">
        <v>1430</v>
      </c>
      <c r="N106" s="61" t="s">
        <v>1430</v>
      </c>
      <c r="O106" s="61" t="s">
        <v>1430</v>
      </c>
      <c r="P106" s="61" t="s">
        <v>1430</v>
      </c>
      <c r="Q106" s="214">
        <v>3</v>
      </c>
    </row>
    <row r="107" spans="1:17" ht="15" customHeight="1" x14ac:dyDescent="0.2">
      <c r="A107" s="52">
        <v>321</v>
      </c>
      <c r="B107" s="53">
        <v>321</v>
      </c>
      <c r="C107" s="54">
        <v>1800035346589</v>
      </c>
      <c r="D107" s="55" t="s">
        <v>1430</v>
      </c>
      <c r="E107" s="53" t="s">
        <v>1430</v>
      </c>
      <c r="F107" s="54" t="s">
        <v>1430</v>
      </c>
      <c r="G107" s="56" t="s">
        <v>1538</v>
      </c>
      <c r="H107" s="57">
        <v>2</v>
      </c>
      <c r="I107" s="58" t="s">
        <v>700</v>
      </c>
      <c r="J107" s="59">
        <v>23315.200000000001</v>
      </c>
      <c r="K107" s="59">
        <v>3.52</v>
      </c>
      <c r="L107" s="59">
        <v>3.52</v>
      </c>
      <c r="M107" s="60" t="s">
        <v>1430</v>
      </c>
      <c r="N107" s="61" t="s">
        <v>1430</v>
      </c>
      <c r="O107" s="61" t="s">
        <v>1430</v>
      </c>
      <c r="P107" s="61" t="s">
        <v>1430</v>
      </c>
      <c r="Q107" s="214">
        <v>3</v>
      </c>
    </row>
    <row r="108" spans="1:17" ht="15" customHeight="1" x14ac:dyDescent="0.2">
      <c r="A108" s="52">
        <v>322</v>
      </c>
      <c r="B108" s="53">
        <v>322</v>
      </c>
      <c r="C108" s="54">
        <v>1800035346817</v>
      </c>
      <c r="D108" s="55" t="s">
        <v>1430</v>
      </c>
      <c r="E108" s="53" t="s">
        <v>1430</v>
      </c>
      <c r="F108" s="54" t="s">
        <v>1430</v>
      </c>
      <c r="G108" s="56" t="s">
        <v>1539</v>
      </c>
      <c r="H108" s="57">
        <v>1</v>
      </c>
      <c r="I108" s="58" t="s">
        <v>700</v>
      </c>
      <c r="J108" s="59">
        <v>4138.0200000000004</v>
      </c>
      <c r="K108" s="59">
        <v>3.37</v>
      </c>
      <c r="L108" s="59">
        <v>3.37</v>
      </c>
      <c r="M108" s="60" t="s">
        <v>1430</v>
      </c>
      <c r="N108" s="61" t="s">
        <v>1430</v>
      </c>
      <c r="O108" s="61" t="s">
        <v>1430</v>
      </c>
      <c r="P108" s="61" t="s">
        <v>1430</v>
      </c>
      <c r="Q108" s="214">
        <v>3</v>
      </c>
    </row>
    <row r="109" spans="1:17" ht="15" customHeight="1" x14ac:dyDescent="0.2">
      <c r="A109" s="52">
        <v>323</v>
      </c>
      <c r="B109" s="53">
        <v>323</v>
      </c>
      <c r="C109" s="54">
        <v>1800035326848</v>
      </c>
      <c r="D109" s="55" t="s">
        <v>1430</v>
      </c>
      <c r="E109" s="53" t="s">
        <v>1430</v>
      </c>
      <c r="F109" s="54" t="s">
        <v>1430</v>
      </c>
      <c r="G109" s="56" t="s">
        <v>1540</v>
      </c>
      <c r="H109" s="57">
        <v>1</v>
      </c>
      <c r="I109" s="58" t="s">
        <v>700</v>
      </c>
      <c r="J109" s="59">
        <v>12381.87</v>
      </c>
      <c r="K109" s="59">
        <v>1.17</v>
      </c>
      <c r="L109" s="59">
        <v>1.17</v>
      </c>
      <c r="M109" s="60" t="s">
        <v>1430</v>
      </c>
      <c r="N109" s="61" t="s">
        <v>1430</v>
      </c>
      <c r="O109" s="61" t="s">
        <v>1430</v>
      </c>
      <c r="P109" s="61" t="s">
        <v>1430</v>
      </c>
      <c r="Q109" s="214">
        <v>3</v>
      </c>
    </row>
    <row r="110" spans="1:17" ht="15" customHeight="1" x14ac:dyDescent="0.2">
      <c r="A110" s="52">
        <v>324</v>
      </c>
      <c r="B110" s="53">
        <v>324</v>
      </c>
      <c r="C110" s="54">
        <v>1800035334227</v>
      </c>
      <c r="D110" s="55" t="s">
        <v>1430</v>
      </c>
      <c r="E110" s="53" t="s">
        <v>1430</v>
      </c>
      <c r="F110" s="54" t="s">
        <v>1430</v>
      </c>
      <c r="G110" s="56" t="s">
        <v>1541</v>
      </c>
      <c r="H110" s="57">
        <v>3</v>
      </c>
      <c r="I110" s="58" t="s">
        <v>700</v>
      </c>
      <c r="J110" s="59">
        <v>58076.71</v>
      </c>
      <c r="K110" s="59">
        <v>1.25</v>
      </c>
      <c r="L110" s="59">
        <v>1.25</v>
      </c>
      <c r="M110" s="60" t="s">
        <v>1430</v>
      </c>
      <c r="N110" s="61" t="s">
        <v>1430</v>
      </c>
      <c r="O110" s="61" t="s">
        <v>1430</v>
      </c>
      <c r="P110" s="61" t="s">
        <v>1430</v>
      </c>
      <c r="Q110" s="214">
        <v>3</v>
      </c>
    </row>
    <row r="111" spans="1:17" ht="15" customHeight="1" x14ac:dyDescent="0.2">
      <c r="A111" s="52">
        <v>326</v>
      </c>
      <c r="B111" s="53">
        <v>326</v>
      </c>
      <c r="C111" s="54">
        <v>1800053646215</v>
      </c>
      <c r="D111" s="55">
        <v>755</v>
      </c>
      <c r="E111" s="53">
        <v>755</v>
      </c>
      <c r="F111" s="54">
        <v>1800053646224</v>
      </c>
      <c r="G111" s="56" t="s">
        <v>1542</v>
      </c>
      <c r="H111" s="57" t="s">
        <v>1430</v>
      </c>
      <c r="I111" s="58" t="s">
        <v>700</v>
      </c>
      <c r="J111" s="59">
        <v>2.58</v>
      </c>
      <c r="K111" s="59">
        <v>0.76</v>
      </c>
      <c r="L111" s="59">
        <v>0.76</v>
      </c>
      <c r="M111" s="60" t="s">
        <v>700</v>
      </c>
      <c r="N111" s="61">
        <v>283.72000000000003</v>
      </c>
      <c r="O111" s="61">
        <v>0.05</v>
      </c>
      <c r="P111" s="61">
        <v>0.05</v>
      </c>
      <c r="Q111" s="214">
        <v>3</v>
      </c>
    </row>
    <row r="112" spans="1:17" ht="15" customHeight="1" x14ac:dyDescent="0.2">
      <c r="A112" s="52">
        <v>328</v>
      </c>
      <c r="B112" s="53">
        <v>328</v>
      </c>
      <c r="C112" s="54">
        <v>1800060586917</v>
      </c>
      <c r="D112" s="55">
        <v>750</v>
      </c>
      <c r="E112" s="53">
        <v>750</v>
      </c>
      <c r="F112" s="54">
        <v>1800060586926</v>
      </c>
      <c r="G112" s="56" t="s">
        <v>1543</v>
      </c>
      <c r="H112" s="57">
        <v>1</v>
      </c>
      <c r="I112" s="58" t="s">
        <v>700</v>
      </c>
      <c r="J112" s="59">
        <v>4106.84</v>
      </c>
      <c r="K112" s="59">
        <v>0.78</v>
      </c>
      <c r="L112" s="59">
        <v>0.78</v>
      </c>
      <c r="M112" s="60" t="s">
        <v>700</v>
      </c>
      <c r="N112" s="61">
        <v>4028.35</v>
      </c>
      <c r="O112" s="61">
        <v>0.05</v>
      </c>
      <c r="P112" s="61">
        <v>0.05</v>
      </c>
      <c r="Q112" s="214">
        <v>3</v>
      </c>
    </row>
    <row r="113" spans="1:17" ht="15" customHeight="1" x14ac:dyDescent="0.2">
      <c r="A113" s="52">
        <v>329</v>
      </c>
      <c r="B113" s="53">
        <v>329</v>
      </c>
      <c r="C113" s="54">
        <v>1800060397697</v>
      </c>
      <c r="D113" s="55" t="s">
        <v>1430</v>
      </c>
      <c r="E113" s="53" t="s">
        <v>1430</v>
      </c>
      <c r="F113" s="54" t="s">
        <v>1430</v>
      </c>
      <c r="G113" s="56" t="s">
        <v>1544</v>
      </c>
      <c r="H113" s="57">
        <v>2</v>
      </c>
      <c r="I113" s="58" t="s">
        <v>700</v>
      </c>
      <c r="J113" s="59">
        <v>30140.04</v>
      </c>
      <c r="K113" s="59">
        <v>2.63</v>
      </c>
      <c r="L113" s="59">
        <v>2.63</v>
      </c>
      <c r="M113" s="60" t="s">
        <v>1430</v>
      </c>
      <c r="N113" s="61" t="s">
        <v>1430</v>
      </c>
      <c r="O113" s="61" t="s">
        <v>1430</v>
      </c>
      <c r="P113" s="61" t="s">
        <v>1430</v>
      </c>
      <c r="Q113" s="214">
        <v>3</v>
      </c>
    </row>
    <row r="114" spans="1:17" ht="15" customHeight="1" x14ac:dyDescent="0.2">
      <c r="A114" s="52">
        <v>330</v>
      </c>
      <c r="B114" s="53">
        <v>330</v>
      </c>
      <c r="C114" s="54">
        <v>1800060614714</v>
      </c>
      <c r="D114" s="55">
        <v>752</v>
      </c>
      <c r="E114" s="53">
        <v>752</v>
      </c>
      <c r="F114" s="54">
        <v>1800060614741</v>
      </c>
      <c r="G114" s="56" t="s">
        <v>1545</v>
      </c>
      <c r="H114" s="57" t="s">
        <v>1430</v>
      </c>
      <c r="I114" s="58" t="s">
        <v>700</v>
      </c>
      <c r="J114" s="59">
        <v>60.52</v>
      </c>
      <c r="K114" s="59">
        <v>1.1499999999999999</v>
      </c>
      <c r="L114" s="59">
        <v>1.1499999999999999</v>
      </c>
      <c r="M114" s="60" t="s">
        <v>700</v>
      </c>
      <c r="N114" s="61">
        <v>5165.0600000000004</v>
      </c>
      <c r="O114" s="61">
        <v>0.05</v>
      </c>
      <c r="P114" s="61">
        <v>0.05</v>
      </c>
      <c r="Q114" s="214">
        <v>3</v>
      </c>
    </row>
    <row r="115" spans="1:17" ht="15" customHeight="1" x14ac:dyDescent="0.2">
      <c r="A115" s="52">
        <v>331</v>
      </c>
      <c r="B115" s="53">
        <v>331</v>
      </c>
      <c r="C115" s="54">
        <v>1800060613543</v>
      </c>
      <c r="D115" s="55">
        <v>754</v>
      </c>
      <c r="E115" s="53">
        <v>754</v>
      </c>
      <c r="F115" s="54">
        <v>1800060613552</v>
      </c>
      <c r="G115" s="56" t="s">
        <v>1546</v>
      </c>
      <c r="H115" s="57" t="s">
        <v>1430</v>
      </c>
      <c r="I115" s="58" t="s">
        <v>700</v>
      </c>
      <c r="J115" s="59">
        <v>105.56</v>
      </c>
      <c r="K115" s="59">
        <v>1.28</v>
      </c>
      <c r="L115" s="59">
        <v>1.28</v>
      </c>
      <c r="M115" s="60" t="s">
        <v>700</v>
      </c>
      <c r="N115" s="61">
        <v>3890.06</v>
      </c>
      <c r="O115" s="61">
        <v>0.05</v>
      </c>
      <c r="P115" s="61">
        <v>0.05</v>
      </c>
      <c r="Q115" s="214">
        <v>3</v>
      </c>
    </row>
    <row r="116" spans="1:17" ht="15" customHeight="1" x14ac:dyDescent="0.2">
      <c r="A116" s="52">
        <v>332</v>
      </c>
      <c r="B116" s="53">
        <v>332</v>
      </c>
      <c r="C116" s="54">
        <v>1800060709010</v>
      </c>
      <c r="D116" s="55">
        <v>756</v>
      </c>
      <c r="E116" s="53">
        <v>756</v>
      </c>
      <c r="F116" s="54">
        <v>1800060709029</v>
      </c>
      <c r="G116" s="56" t="s">
        <v>1547</v>
      </c>
      <c r="H116" s="57" t="s">
        <v>1430</v>
      </c>
      <c r="I116" s="58" t="s">
        <v>700</v>
      </c>
      <c r="J116" s="59">
        <v>92.6</v>
      </c>
      <c r="K116" s="59">
        <v>1.1599999999999999</v>
      </c>
      <c r="L116" s="59">
        <v>1.1599999999999999</v>
      </c>
      <c r="M116" s="60" t="s">
        <v>700</v>
      </c>
      <c r="N116" s="61">
        <v>5222.2</v>
      </c>
      <c r="O116" s="61">
        <v>0.05</v>
      </c>
      <c r="P116" s="61">
        <v>0.05</v>
      </c>
      <c r="Q116" s="214">
        <v>3</v>
      </c>
    </row>
    <row r="117" spans="1:17" ht="15" customHeight="1" x14ac:dyDescent="0.2">
      <c r="A117" s="52">
        <v>334</v>
      </c>
      <c r="B117" s="53">
        <v>334</v>
      </c>
      <c r="C117" s="54">
        <v>1800061268316</v>
      </c>
      <c r="D117" s="55">
        <v>753</v>
      </c>
      <c r="E117" s="53">
        <v>753</v>
      </c>
      <c r="F117" s="54">
        <v>1800061268325</v>
      </c>
      <c r="G117" s="56" t="s">
        <v>1548</v>
      </c>
      <c r="H117" s="57">
        <v>2</v>
      </c>
      <c r="I117" s="58" t="s">
        <v>700</v>
      </c>
      <c r="J117" s="59">
        <v>23101.7</v>
      </c>
      <c r="K117" s="59">
        <v>2.52</v>
      </c>
      <c r="L117" s="59">
        <v>2.52</v>
      </c>
      <c r="M117" s="60" t="s">
        <v>700</v>
      </c>
      <c r="N117" s="61">
        <v>12.41</v>
      </c>
      <c r="O117" s="61">
        <v>0.05</v>
      </c>
      <c r="P117" s="61">
        <v>0.05</v>
      </c>
      <c r="Q117" s="214">
        <v>3</v>
      </c>
    </row>
    <row r="118" spans="1:17" ht="15" customHeight="1" x14ac:dyDescent="0.2">
      <c r="A118" s="52">
        <v>313</v>
      </c>
      <c r="B118" s="53">
        <v>313</v>
      </c>
      <c r="C118" s="54">
        <v>1800053648310</v>
      </c>
      <c r="D118" s="55" t="s">
        <v>1430</v>
      </c>
      <c r="E118" s="53" t="s">
        <v>1430</v>
      </c>
      <c r="F118" s="54" t="s">
        <v>1430</v>
      </c>
      <c r="G118" s="56" t="s">
        <v>1549</v>
      </c>
      <c r="H118" s="57">
        <v>1</v>
      </c>
      <c r="I118" s="58" t="s">
        <v>700</v>
      </c>
      <c r="J118" s="59">
        <v>4138.0200000000004</v>
      </c>
      <c r="K118" s="59">
        <v>3.27</v>
      </c>
      <c r="L118" s="59">
        <v>3.27</v>
      </c>
      <c r="M118" s="60" t="s">
        <v>1430</v>
      </c>
      <c r="N118" s="61" t="s">
        <v>1430</v>
      </c>
      <c r="O118" s="61" t="s">
        <v>1430</v>
      </c>
      <c r="P118" s="61" t="s">
        <v>1430</v>
      </c>
      <c r="Q118" s="214">
        <v>3</v>
      </c>
    </row>
    <row r="119" spans="1:17" ht="15" customHeight="1" x14ac:dyDescent="0.2">
      <c r="A119" s="52">
        <v>848</v>
      </c>
      <c r="B119" s="53">
        <v>848</v>
      </c>
      <c r="C119" s="54">
        <v>1800060904910</v>
      </c>
      <c r="D119" s="55">
        <v>648</v>
      </c>
      <c r="E119" s="53">
        <v>648</v>
      </c>
      <c r="F119" s="54">
        <v>1800060904929</v>
      </c>
      <c r="G119" s="56" t="s">
        <v>1550</v>
      </c>
      <c r="H119" s="57" t="s">
        <v>1430</v>
      </c>
      <c r="I119" s="58" t="s">
        <v>700</v>
      </c>
      <c r="J119" s="59">
        <v>82.39</v>
      </c>
      <c r="K119" s="59">
        <v>1.72</v>
      </c>
      <c r="L119" s="59">
        <v>1.72</v>
      </c>
      <c r="M119" s="60" t="s">
        <v>700</v>
      </c>
      <c r="N119" s="61">
        <v>2168.16</v>
      </c>
      <c r="O119" s="61">
        <v>0.05</v>
      </c>
      <c r="P119" s="61">
        <v>0.05</v>
      </c>
      <c r="Q119" s="214">
        <v>3</v>
      </c>
    </row>
    <row r="120" spans="1:17" ht="15" customHeight="1" x14ac:dyDescent="0.2">
      <c r="A120" s="52">
        <v>890</v>
      </c>
      <c r="B120" s="53">
        <v>890</v>
      </c>
      <c r="C120" s="54">
        <v>1800061032840</v>
      </c>
      <c r="D120" s="55" t="s">
        <v>1551</v>
      </c>
      <c r="E120" s="53" t="s">
        <v>1551</v>
      </c>
      <c r="F120" s="54" t="s">
        <v>1551</v>
      </c>
      <c r="G120" s="56" t="s">
        <v>1552</v>
      </c>
      <c r="H120" s="57">
        <v>1</v>
      </c>
      <c r="I120" s="58" t="s">
        <v>700</v>
      </c>
      <c r="J120" s="59">
        <v>3895.14</v>
      </c>
      <c r="K120" s="59">
        <v>1.07</v>
      </c>
      <c r="L120" s="59">
        <v>1.07</v>
      </c>
      <c r="M120" s="60" t="s">
        <v>700</v>
      </c>
      <c r="N120" s="61">
        <v>15235.63</v>
      </c>
      <c r="O120" s="61">
        <v>0.05</v>
      </c>
      <c r="P120" s="61">
        <v>0.05</v>
      </c>
      <c r="Q120" s="214">
        <v>3</v>
      </c>
    </row>
    <row r="121" spans="1:17" ht="15" customHeight="1" x14ac:dyDescent="0.2">
      <c r="A121" s="52">
        <v>870</v>
      </c>
      <c r="B121" s="53">
        <v>870</v>
      </c>
      <c r="C121" s="54">
        <v>1800060963650</v>
      </c>
      <c r="D121" s="55">
        <v>710</v>
      </c>
      <c r="E121" s="53">
        <v>710</v>
      </c>
      <c r="F121" s="54">
        <v>1800060963669</v>
      </c>
      <c r="G121" s="56" t="s">
        <v>1553</v>
      </c>
      <c r="H121" s="57" t="s">
        <v>1430</v>
      </c>
      <c r="I121" s="58" t="s">
        <v>700</v>
      </c>
      <c r="J121" s="59">
        <v>1297.9000000000001</v>
      </c>
      <c r="K121" s="59">
        <v>1.93</v>
      </c>
      <c r="L121" s="59">
        <v>1.93</v>
      </c>
      <c r="M121" s="60">
        <v>-1.538</v>
      </c>
      <c r="N121" s="61">
        <v>4867.6000000000004</v>
      </c>
      <c r="O121" s="61">
        <v>0.05</v>
      </c>
      <c r="P121" s="61">
        <v>0.05</v>
      </c>
      <c r="Q121" s="214">
        <v>3</v>
      </c>
    </row>
    <row r="122" spans="1:17" ht="15" customHeight="1" x14ac:dyDescent="0.2">
      <c r="A122" s="52" t="s">
        <v>1554</v>
      </c>
      <c r="B122" s="53" t="s">
        <v>1554</v>
      </c>
      <c r="C122" s="54" t="s">
        <v>1554</v>
      </c>
      <c r="D122" s="55" t="s">
        <v>1555</v>
      </c>
      <c r="E122" s="53" t="s">
        <v>1555</v>
      </c>
      <c r="F122" s="54" t="s">
        <v>1555</v>
      </c>
      <c r="G122" s="56" t="s">
        <v>1556</v>
      </c>
      <c r="H122" s="57" t="s">
        <v>1430</v>
      </c>
      <c r="I122" s="58" t="s">
        <v>700</v>
      </c>
      <c r="J122" s="59">
        <v>1101.28</v>
      </c>
      <c r="K122" s="59">
        <v>0.81</v>
      </c>
      <c r="L122" s="59">
        <v>0.81</v>
      </c>
      <c r="M122" s="60" t="s">
        <v>700</v>
      </c>
      <c r="N122" s="61">
        <v>1101.28</v>
      </c>
      <c r="O122" s="61">
        <v>0.05</v>
      </c>
      <c r="P122" s="61">
        <v>0.05</v>
      </c>
      <c r="Q122" s="214">
        <v>3</v>
      </c>
    </row>
    <row r="123" spans="1:17" ht="15" customHeight="1" x14ac:dyDescent="0.2">
      <c r="A123" s="52">
        <v>886</v>
      </c>
      <c r="B123" s="53">
        <v>886</v>
      </c>
      <c r="C123" s="54" t="s">
        <v>1557</v>
      </c>
      <c r="D123" s="55">
        <v>686</v>
      </c>
      <c r="E123" s="53">
        <v>686</v>
      </c>
      <c r="F123" s="54" t="s">
        <v>1557</v>
      </c>
      <c r="G123" s="56" t="s">
        <v>1558</v>
      </c>
      <c r="H123" s="57" t="s">
        <v>1430</v>
      </c>
      <c r="I123" s="58" t="s">
        <v>700</v>
      </c>
      <c r="J123" s="59">
        <v>516.29</v>
      </c>
      <c r="K123" s="59">
        <v>0.91</v>
      </c>
      <c r="L123" s="59">
        <v>0.91</v>
      </c>
      <c r="M123" s="60" t="s">
        <v>700</v>
      </c>
      <c r="N123" s="61">
        <v>20956.27</v>
      </c>
      <c r="O123" s="61">
        <v>0.05</v>
      </c>
      <c r="P123" s="61">
        <v>0.05</v>
      </c>
      <c r="Q123" s="214">
        <v>3</v>
      </c>
    </row>
    <row r="124" spans="1:17" ht="15" customHeight="1" x14ac:dyDescent="0.2">
      <c r="A124" s="52">
        <v>897</v>
      </c>
      <c r="B124" s="53">
        <v>897</v>
      </c>
      <c r="C124" s="54">
        <v>1800061146877</v>
      </c>
      <c r="D124" s="55">
        <v>715</v>
      </c>
      <c r="E124" s="53">
        <v>715</v>
      </c>
      <c r="F124" s="54">
        <v>1800061146886</v>
      </c>
      <c r="G124" s="56" t="s">
        <v>1559</v>
      </c>
      <c r="H124" s="57" t="s">
        <v>1430</v>
      </c>
      <c r="I124" s="58" t="s">
        <v>700</v>
      </c>
      <c r="J124" s="59">
        <v>592.01</v>
      </c>
      <c r="K124" s="59">
        <v>0.64</v>
      </c>
      <c r="L124" s="59">
        <v>0.64</v>
      </c>
      <c r="M124" s="60" t="s">
        <v>700</v>
      </c>
      <c r="N124" s="61">
        <v>560.84</v>
      </c>
      <c r="O124" s="61">
        <v>0.05</v>
      </c>
      <c r="P124" s="61">
        <v>0.05</v>
      </c>
      <c r="Q124" s="214">
        <v>3</v>
      </c>
    </row>
    <row r="125" spans="1:17" ht="15" customHeight="1" x14ac:dyDescent="0.2">
      <c r="A125" s="52">
        <v>895</v>
      </c>
      <c r="B125" s="53">
        <v>895</v>
      </c>
      <c r="C125" s="54">
        <v>1800061106740</v>
      </c>
      <c r="D125" s="55">
        <v>713</v>
      </c>
      <c r="E125" s="53">
        <v>713</v>
      </c>
      <c r="F125" s="54">
        <v>1800061106759</v>
      </c>
      <c r="G125" s="56" t="s">
        <v>1560</v>
      </c>
      <c r="H125" s="57" t="s">
        <v>1430</v>
      </c>
      <c r="I125" s="58" t="s">
        <v>700</v>
      </c>
      <c r="J125" s="59">
        <v>4.93</v>
      </c>
      <c r="K125" s="59">
        <v>0.63</v>
      </c>
      <c r="L125" s="59">
        <v>0.63</v>
      </c>
      <c r="M125" s="60" t="s">
        <v>700</v>
      </c>
      <c r="N125" s="61">
        <v>788.88</v>
      </c>
      <c r="O125" s="61">
        <v>0.05</v>
      </c>
      <c r="P125" s="61">
        <v>0.05</v>
      </c>
      <c r="Q125" s="214">
        <v>3</v>
      </c>
    </row>
    <row r="126" spans="1:17" ht="15" customHeight="1" x14ac:dyDescent="0.2">
      <c r="A126" s="52">
        <v>911</v>
      </c>
      <c r="B126" s="53">
        <v>911</v>
      </c>
      <c r="C126" s="54">
        <v>1800061165986</v>
      </c>
      <c r="D126" s="55">
        <v>950</v>
      </c>
      <c r="E126" s="53">
        <v>950</v>
      </c>
      <c r="F126" s="54">
        <v>1800061165995</v>
      </c>
      <c r="G126" s="56" t="s">
        <v>1561</v>
      </c>
      <c r="H126" s="57" t="s">
        <v>1430</v>
      </c>
      <c r="I126" s="58" t="s">
        <v>700</v>
      </c>
      <c r="J126" s="59">
        <v>14.24</v>
      </c>
      <c r="K126" s="59">
        <v>0.78</v>
      </c>
      <c r="L126" s="59">
        <v>0.78</v>
      </c>
      <c r="M126" s="60" t="s">
        <v>700</v>
      </c>
      <c r="N126" s="61">
        <v>521.41999999999996</v>
      </c>
      <c r="O126" s="61">
        <v>0.05</v>
      </c>
      <c r="P126" s="61">
        <v>0.05</v>
      </c>
      <c r="Q126" s="214">
        <v>3</v>
      </c>
    </row>
    <row r="127" spans="1:17" ht="15" customHeight="1" x14ac:dyDescent="0.2">
      <c r="A127" s="52">
        <v>898</v>
      </c>
      <c r="B127" s="53">
        <v>898</v>
      </c>
      <c r="C127" s="54">
        <v>1800061148475</v>
      </c>
      <c r="D127" s="55">
        <v>716</v>
      </c>
      <c r="E127" s="53">
        <v>716</v>
      </c>
      <c r="F127" s="54">
        <v>1800061148484</v>
      </c>
      <c r="G127" s="56" t="s">
        <v>1562</v>
      </c>
      <c r="H127" s="57" t="s">
        <v>1430</v>
      </c>
      <c r="I127" s="58" t="s">
        <v>700</v>
      </c>
      <c r="J127" s="59">
        <v>518.13</v>
      </c>
      <c r="K127" s="59">
        <v>0.74</v>
      </c>
      <c r="L127" s="59">
        <v>0.74</v>
      </c>
      <c r="M127" s="60" t="s">
        <v>700</v>
      </c>
      <c r="N127" s="61">
        <v>518.13</v>
      </c>
      <c r="O127" s="61">
        <v>0.05</v>
      </c>
      <c r="P127" s="61">
        <v>0.05</v>
      </c>
      <c r="Q127" s="214">
        <v>3</v>
      </c>
    </row>
    <row r="128" spans="1:17" ht="15" customHeight="1" x14ac:dyDescent="0.2">
      <c r="A128" s="52">
        <v>893</v>
      </c>
      <c r="B128" s="53">
        <v>893</v>
      </c>
      <c r="C128" s="54">
        <v>1800061084529</v>
      </c>
      <c r="D128" s="55">
        <v>711</v>
      </c>
      <c r="E128" s="53">
        <v>711</v>
      </c>
      <c r="F128" s="54">
        <v>1800061084510</v>
      </c>
      <c r="G128" s="56" t="s">
        <v>1563</v>
      </c>
      <c r="H128" s="57" t="s">
        <v>1430</v>
      </c>
      <c r="I128" s="58" t="s">
        <v>700</v>
      </c>
      <c r="J128" s="59">
        <v>98.99</v>
      </c>
      <c r="K128" s="59">
        <v>2.0099999999999998</v>
      </c>
      <c r="L128" s="59">
        <v>2.0099999999999998</v>
      </c>
      <c r="M128" s="60">
        <v>-0.85799999999999998</v>
      </c>
      <c r="N128" s="61">
        <v>2813.72</v>
      </c>
      <c r="O128" s="61">
        <v>0.05</v>
      </c>
      <c r="P128" s="61">
        <v>0.05</v>
      </c>
      <c r="Q128" s="214">
        <v>3</v>
      </c>
    </row>
    <row r="129" spans="1:17" ht="15" customHeight="1" x14ac:dyDescent="0.2">
      <c r="A129" s="52">
        <v>894</v>
      </c>
      <c r="B129" s="53">
        <v>894</v>
      </c>
      <c r="C129" s="54">
        <v>1800061084421</v>
      </c>
      <c r="D129" s="55">
        <v>712</v>
      </c>
      <c r="E129" s="53">
        <v>712</v>
      </c>
      <c r="F129" s="54">
        <v>1800061084430</v>
      </c>
      <c r="G129" s="56" t="s">
        <v>1564</v>
      </c>
      <c r="H129" s="57" t="s">
        <v>1430</v>
      </c>
      <c r="I129" s="58" t="s">
        <v>700</v>
      </c>
      <c r="J129" s="59">
        <v>83.44</v>
      </c>
      <c r="K129" s="59">
        <v>1.58</v>
      </c>
      <c r="L129" s="59">
        <v>1.58</v>
      </c>
      <c r="M129" s="60">
        <v>-0.94199999999999995</v>
      </c>
      <c r="N129" s="61">
        <v>2371.7600000000002</v>
      </c>
      <c r="O129" s="61">
        <v>0.05</v>
      </c>
      <c r="P129" s="61">
        <v>0.05</v>
      </c>
      <c r="Q129" s="214">
        <v>3</v>
      </c>
    </row>
    <row r="130" spans="1:17" ht="15" customHeight="1" x14ac:dyDescent="0.2">
      <c r="A130" s="52">
        <v>846</v>
      </c>
      <c r="B130" s="53">
        <v>846</v>
      </c>
      <c r="C130" s="54">
        <v>1800061175042</v>
      </c>
      <c r="D130" s="55">
        <v>665</v>
      </c>
      <c r="E130" s="53">
        <v>665</v>
      </c>
      <c r="F130" s="54">
        <v>1800061175051</v>
      </c>
      <c r="G130" s="56" t="s">
        <v>1565</v>
      </c>
      <c r="H130" s="57" t="s">
        <v>1430</v>
      </c>
      <c r="I130" s="58" t="s">
        <v>700</v>
      </c>
      <c r="J130" s="59">
        <v>74.62</v>
      </c>
      <c r="K130" s="59">
        <v>0.83</v>
      </c>
      <c r="L130" s="59">
        <v>0.83</v>
      </c>
      <c r="M130" s="60" t="s">
        <v>700</v>
      </c>
      <c r="N130" s="61">
        <v>2367.15</v>
      </c>
      <c r="O130" s="61">
        <v>0.05</v>
      </c>
      <c r="P130" s="61">
        <v>0.05</v>
      </c>
      <c r="Q130" s="214">
        <v>3</v>
      </c>
    </row>
    <row r="131" spans="1:17" ht="15" customHeight="1" x14ac:dyDescent="0.2">
      <c r="A131" s="52">
        <v>896</v>
      </c>
      <c r="B131" s="53">
        <v>896</v>
      </c>
      <c r="C131" s="54">
        <v>1800061114388</v>
      </c>
      <c r="D131" s="55">
        <v>714</v>
      </c>
      <c r="E131" s="53">
        <v>714</v>
      </c>
      <c r="F131" s="54">
        <v>1800061114397</v>
      </c>
      <c r="G131" s="56" t="s">
        <v>1566</v>
      </c>
      <c r="H131" s="57" t="s">
        <v>1430</v>
      </c>
      <c r="I131" s="58" t="s">
        <v>700</v>
      </c>
      <c r="J131" s="59">
        <v>67.319999999999993</v>
      </c>
      <c r="K131" s="59">
        <v>1.66</v>
      </c>
      <c r="L131" s="59">
        <v>1.66</v>
      </c>
      <c r="M131" s="60">
        <v>-1.2170000000000001</v>
      </c>
      <c r="N131" s="61">
        <v>2453.8000000000002</v>
      </c>
      <c r="O131" s="61">
        <v>0.05</v>
      </c>
      <c r="P131" s="61">
        <v>0.05</v>
      </c>
      <c r="Q131" s="214">
        <v>3</v>
      </c>
    </row>
    <row r="132" spans="1:17" ht="15" customHeight="1" x14ac:dyDescent="0.2">
      <c r="A132" s="52" t="s">
        <v>1567</v>
      </c>
      <c r="B132" s="53" t="s">
        <v>1567</v>
      </c>
      <c r="C132" s="54" t="s">
        <v>1567</v>
      </c>
      <c r="D132" s="55" t="s">
        <v>1568</v>
      </c>
      <c r="E132" s="53" t="s">
        <v>1568</v>
      </c>
      <c r="F132" s="54" t="s">
        <v>1568</v>
      </c>
      <c r="G132" s="56" t="s">
        <v>1569</v>
      </c>
      <c r="H132" s="57" t="s">
        <v>1430</v>
      </c>
      <c r="I132" s="58" t="s">
        <v>700</v>
      </c>
      <c r="J132" s="59">
        <v>124.75</v>
      </c>
      <c r="K132" s="59">
        <v>0.91</v>
      </c>
      <c r="L132" s="59">
        <v>0.91</v>
      </c>
      <c r="M132" s="60" t="s">
        <v>700</v>
      </c>
      <c r="N132" s="61">
        <v>3978.44</v>
      </c>
      <c r="O132" s="61">
        <v>0.05</v>
      </c>
      <c r="P132" s="61">
        <v>0.05</v>
      </c>
      <c r="Q132" s="214">
        <v>3</v>
      </c>
    </row>
    <row r="133" spans="1:17" ht="15" customHeight="1" x14ac:dyDescent="0.2">
      <c r="A133" s="52">
        <v>917</v>
      </c>
      <c r="B133" s="53">
        <v>917</v>
      </c>
      <c r="C133" s="54">
        <v>1800061230846</v>
      </c>
      <c r="D133" s="55">
        <v>667</v>
      </c>
      <c r="E133" s="53">
        <v>667</v>
      </c>
      <c r="F133" s="54">
        <v>1800061230855</v>
      </c>
      <c r="G133" s="56" t="s">
        <v>1570</v>
      </c>
      <c r="H133" s="57">
        <v>4</v>
      </c>
      <c r="I133" s="58" t="s">
        <v>700</v>
      </c>
      <c r="J133" s="59">
        <v>49933.72</v>
      </c>
      <c r="K133" s="59">
        <v>3.01</v>
      </c>
      <c r="L133" s="59">
        <v>3.01</v>
      </c>
      <c r="M133" s="60" t="s">
        <v>700</v>
      </c>
      <c r="N133" s="61">
        <v>11499.61</v>
      </c>
      <c r="O133" s="61">
        <v>0.05</v>
      </c>
      <c r="P133" s="61">
        <v>0.05</v>
      </c>
      <c r="Q133" s="214">
        <v>3</v>
      </c>
    </row>
    <row r="134" spans="1:17" ht="15" customHeight="1" x14ac:dyDescent="0.2">
      <c r="A134" s="52">
        <v>866</v>
      </c>
      <c r="B134" s="53">
        <v>866</v>
      </c>
      <c r="C134" s="54">
        <v>1800051523646</v>
      </c>
      <c r="D134" s="55" t="s">
        <v>1571</v>
      </c>
      <c r="E134" s="53" t="s">
        <v>1571</v>
      </c>
      <c r="F134" s="54" t="s">
        <v>1430</v>
      </c>
      <c r="G134" s="56" t="s">
        <v>1572</v>
      </c>
      <c r="H134" s="57">
        <v>3</v>
      </c>
      <c r="I134" s="58" t="s">
        <v>700</v>
      </c>
      <c r="J134" s="59">
        <v>44348.31</v>
      </c>
      <c r="K134" s="59">
        <v>1.06</v>
      </c>
      <c r="L134" s="59">
        <v>1.06</v>
      </c>
      <c r="M134" s="60" t="s">
        <v>700</v>
      </c>
      <c r="N134" s="61">
        <v>4789.49</v>
      </c>
      <c r="O134" s="61">
        <v>0.05</v>
      </c>
      <c r="P134" s="61">
        <v>0.05</v>
      </c>
      <c r="Q134" s="214">
        <v>3</v>
      </c>
    </row>
    <row r="135" spans="1:17" ht="15" customHeight="1" x14ac:dyDescent="0.2">
      <c r="A135" s="52" t="s">
        <v>1573</v>
      </c>
      <c r="B135" s="53" t="s">
        <v>1573</v>
      </c>
      <c r="C135" s="54" t="s">
        <v>1573</v>
      </c>
      <c r="D135" s="55" t="s">
        <v>1574</v>
      </c>
      <c r="E135" s="53" t="s">
        <v>1574</v>
      </c>
      <c r="F135" s="54" t="s">
        <v>1574</v>
      </c>
      <c r="G135" s="56" t="s">
        <v>1575</v>
      </c>
      <c r="H135" s="57" t="s">
        <v>1430</v>
      </c>
      <c r="I135" s="58" t="s">
        <v>700</v>
      </c>
      <c r="J135" s="59">
        <v>1728.71</v>
      </c>
      <c r="K135" s="59">
        <v>0.91</v>
      </c>
      <c r="L135" s="59">
        <v>0.91</v>
      </c>
      <c r="M135" s="60" t="s">
        <v>700</v>
      </c>
      <c r="N135" s="61">
        <v>1728.71</v>
      </c>
      <c r="O135" s="61">
        <v>0.05</v>
      </c>
      <c r="P135" s="61">
        <v>0.05</v>
      </c>
      <c r="Q135" s="214">
        <v>3</v>
      </c>
    </row>
    <row r="136" spans="1:17" ht="15" customHeight="1" x14ac:dyDescent="0.2">
      <c r="A136" s="52" t="s">
        <v>1576</v>
      </c>
      <c r="B136" s="53" t="s">
        <v>1576</v>
      </c>
      <c r="C136" s="54" t="s">
        <v>1576</v>
      </c>
      <c r="D136" s="55" t="s">
        <v>1577</v>
      </c>
      <c r="E136" s="53" t="s">
        <v>1577</v>
      </c>
      <c r="F136" s="54" t="s">
        <v>1577</v>
      </c>
      <c r="G136" s="56" t="s">
        <v>1578</v>
      </c>
      <c r="H136" s="57" t="s">
        <v>1430</v>
      </c>
      <c r="I136" s="58" t="s">
        <v>700</v>
      </c>
      <c r="J136" s="59">
        <v>269.08999999999997</v>
      </c>
      <c r="K136" s="59">
        <v>1.66</v>
      </c>
      <c r="L136" s="59">
        <v>1.66</v>
      </c>
      <c r="M136" s="60" t="s">
        <v>700</v>
      </c>
      <c r="N136" s="61">
        <v>4036.96</v>
      </c>
      <c r="O136" s="61">
        <v>0.05</v>
      </c>
      <c r="P136" s="61">
        <v>0.05</v>
      </c>
      <c r="Q136" s="214">
        <v>3</v>
      </c>
    </row>
    <row r="137" spans="1:17" ht="15" customHeight="1" x14ac:dyDescent="0.2">
      <c r="A137" s="52" t="s">
        <v>1579</v>
      </c>
      <c r="B137" s="53" t="s">
        <v>1579</v>
      </c>
      <c r="C137" s="54" t="s">
        <v>1579</v>
      </c>
      <c r="D137" s="55" t="s">
        <v>1580</v>
      </c>
      <c r="E137" s="53" t="s">
        <v>1580</v>
      </c>
      <c r="F137" s="54" t="s">
        <v>1580</v>
      </c>
      <c r="G137" s="56" t="s">
        <v>1581</v>
      </c>
      <c r="H137" s="57" t="s">
        <v>1430</v>
      </c>
      <c r="I137" s="58" t="s">
        <v>700</v>
      </c>
      <c r="J137" s="59">
        <v>1759.6</v>
      </c>
      <c r="K137" s="59">
        <v>0.91</v>
      </c>
      <c r="L137" s="59">
        <v>0.91</v>
      </c>
      <c r="M137" s="60" t="s">
        <v>700</v>
      </c>
      <c r="N137" s="61">
        <v>1759.6</v>
      </c>
      <c r="O137" s="61">
        <v>0.05</v>
      </c>
      <c r="P137" s="61">
        <v>0.05</v>
      </c>
      <c r="Q137" s="214">
        <v>3</v>
      </c>
    </row>
    <row r="138" spans="1:17" ht="15" customHeight="1" x14ac:dyDescent="0.2">
      <c r="A138" s="52">
        <v>810</v>
      </c>
      <c r="B138" s="53">
        <v>810</v>
      </c>
      <c r="C138" s="54">
        <v>1800061177740</v>
      </c>
      <c r="D138" s="55">
        <v>717</v>
      </c>
      <c r="E138" s="53">
        <v>717</v>
      </c>
      <c r="F138" s="54">
        <v>1800061177750</v>
      </c>
      <c r="G138" s="56" t="s">
        <v>1582</v>
      </c>
      <c r="H138" s="57" t="s">
        <v>1430</v>
      </c>
      <c r="I138" s="58" t="s">
        <v>700</v>
      </c>
      <c r="J138" s="59">
        <v>66.55</v>
      </c>
      <c r="K138" s="59">
        <v>0.91</v>
      </c>
      <c r="L138" s="59">
        <v>0.91</v>
      </c>
      <c r="M138" s="60" t="s">
        <v>700</v>
      </c>
      <c r="N138" s="61">
        <v>1330.44</v>
      </c>
      <c r="O138" s="61">
        <v>0.05</v>
      </c>
      <c r="P138" s="61">
        <v>0.05</v>
      </c>
      <c r="Q138" s="214">
        <v>3</v>
      </c>
    </row>
    <row r="139" spans="1:17" ht="15" customHeight="1" x14ac:dyDescent="0.2">
      <c r="A139" s="52" t="s">
        <v>1583</v>
      </c>
      <c r="B139" s="53" t="s">
        <v>1583</v>
      </c>
      <c r="C139" s="54" t="s">
        <v>1583</v>
      </c>
      <c r="D139" s="55" t="s">
        <v>1584</v>
      </c>
      <c r="E139" s="53" t="s">
        <v>1584</v>
      </c>
      <c r="F139" s="54" t="s">
        <v>1584</v>
      </c>
      <c r="G139" s="56" t="s">
        <v>1585</v>
      </c>
      <c r="H139" s="57" t="s">
        <v>1430</v>
      </c>
      <c r="I139" s="58" t="s">
        <v>700</v>
      </c>
      <c r="J139" s="59">
        <v>194.87</v>
      </c>
      <c r="K139" s="59">
        <v>1.58</v>
      </c>
      <c r="L139" s="59">
        <v>1.58</v>
      </c>
      <c r="M139" s="60" t="s">
        <v>700</v>
      </c>
      <c r="N139" s="61">
        <v>17458.05</v>
      </c>
      <c r="O139" s="61">
        <v>0.05</v>
      </c>
      <c r="P139" s="61">
        <v>0.05</v>
      </c>
      <c r="Q139" s="214">
        <v>3</v>
      </c>
    </row>
    <row r="140" spans="1:17" ht="15" customHeight="1" x14ac:dyDescent="0.2">
      <c r="A140" s="52">
        <v>871</v>
      </c>
      <c r="B140" s="53">
        <v>871</v>
      </c>
      <c r="C140" s="54">
        <v>1800061211922</v>
      </c>
      <c r="D140" s="55">
        <v>623</v>
      </c>
      <c r="E140" s="53">
        <v>623</v>
      </c>
      <c r="F140" s="54">
        <v>1800061211931</v>
      </c>
      <c r="G140" s="56" t="s">
        <v>1586</v>
      </c>
      <c r="H140" s="57" t="s">
        <v>1430</v>
      </c>
      <c r="I140" s="58" t="s">
        <v>700</v>
      </c>
      <c r="J140" s="59">
        <v>74.37</v>
      </c>
      <c r="K140" s="59">
        <v>1.52</v>
      </c>
      <c r="L140" s="59">
        <v>1.52</v>
      </c>
      <c r="M140" s="60" t="s">
        <v>700</v>
      </c>
      <c r="N140" s="61">
        <v>6306.19</v>
      </c>
      <c r="O140" s="61">
        <v>0.05</v>
      </c>
      <c r="P140" s="61">
        <v>0.05</v>
      </c>
      <c r="Q140" s="214">
        <v>3</v>
      </c>
    </row>
    <row r="141" spans="1:17" ht="15" customHeight="1" x14ac:dyDescent="0.2">
      <c r="A141" s="52" t="s">
        <v>1587</v>
      </c>
      <c r="B141" s="53" t="s">
        <v>1587</v>
      </c>
      <c r="C141" s="54" t="s">
        <v>1587</v>
      </c>
      <c r="D141" s="55" t="s">
        <v>1588</v>
      </c>
      <c r="E141" s="53" t="s">
        <v>1588</v>
      </c>
      <c r="F141" s="54" t="s">
        <v>1588</v>
      </c>
      <c r="G141" s="56" t="s">
        <v>1589</v>
      </c>
      <c r="H141" s="57" t="s">
        <v>1430</v>
      </c>
      <c r="I141" s="58" t="s">
        <v>700</v>
      </c>
      <c r="J141" s="59">
        <v>61.16</v>
      </c>
      <c r="K141" s="59">
        <v>1.1200000000000001</v>
      </c>
      <c r="L141" s="59">
        <v>1.1200000000000001</v>
      </c>
      <c r="M141" s="60" t="s">
        <v>700</v>
      </c>
      <c r="N141" s="61">
        <v>6328.5</v>
      </c>
      <c r="O141" s="61">
        <v>0.05</v>
      </c>
      <c r="P141" s="61">
        <v>0.05</v>
      </c>
      <c r="Q141" s="214">
        <v>3</v>
      </c>
    </row>
    <row r="142" spans="1:17" ht="15" customHeight="1" x14ac:dyDescent="0.2">
      <c r="A142" s="52">
        <v>849</v>
      </c>
      <c r="B142" s="53">
        <v>849</v>
      </c>
      <c r="C142" s="54">
        <v>1800061236634</v>
      </c>
      <c r="D142" s="55">
        <v>649</v>
      </c>
      <c r="E142" s="53">
        <v>649</v>
      </c>
      <c r="F142" s="54">
        <v>1800061236643</v>
      </c>
      <c r="G142" s="56" t="s">
        <v>1590</v>
      </c>
      <c r="H142" s="57" t="s">
        <v>1430</v>
      </c>
      <c r="I142" s="58" t="s">
        <v>700</v>
      </c>
      <c r="J142" s="59">
        <v>440.79</v>
      </c>
      <c r="K142" s="59">
        <v>0.91</v>
      </c>
      <c r="L142" s="59">
        <v>0.91</v>
      </c>
      <c r="M142" s="60" t="s">
        <v>700</v>
      </c>
      <c r="N142" s="61">
        <v>4397.01</v>
      </c>
      <c r="O142" s="61">
        <v>0.05</v>
      </c>
      <c r="P142" s="61">
        <v>0.05</v>
      </c>
      <c r="Q142" s="214">
        <v>3</v>
      </c>
    </row>
    <row r="143" spans="1:17" ht="15" customHeight="1" x14ac:dyDescent="0.2">
      <c r="A143" s="52" t="s">
        <v>1591</v>
      </c>
      <c r="B143" s="53" t="s">
        <v>1591</v>
      </c>
      <c r="C143" s="54" t="s">
        <v>1591</v>
      </c>
      <c r="D143" s="55" t="s">
        <v>1592</v>
      </c>
      <c r="E143" s="53" t="s">
        <v>1592</v>
      </c>
      <c r="F143" s="54" t="s">
        <v>1592</v>
      </c>
      <c r="G143" s="56" t="s">
        <v>1593</v>
      </c>
      <c r="H143" s="57" t="s">
        <v>1430</v>
      </c>
      <c r="I143" s="58" t="s">
        <v>700</v>
      </c>
      <c r="J143" s="59">
        <v>9.01</v>
      </c>
      <c r="K143" s="59">
        <v>1.79</v>
      </c>
      <c r="L143" s="59">
        <v>1.79</v>
      </c>
      <c r="M143" s="60" t="s">
        <v>700</v>
      </c>
      <c r="N143" s="61">
        <v>391.73</v>
      </c>
      <c r="O143" s="61">
        <v>0.05</v>
      </c>
      <c r="P143" s="61">
        <v>0.05</v>
      </c>
      <c r="Q143" s="214">
        <v>3</v>
      </c>
    </row>
    <row r="144" spans="1:17" ht="15" customHeight="1" x14ac:dyDescent="0.2">
      <c r="A144" s="52">
        <v>857</v>
      </c>
      <c r="B144" s="53">
        <v>857</v>
      </c>
      <c r="C144" s="54">
        <v>1800061230181</v>
      </c>
      <c r="D144" s="55">
        <v>647</v>
      </c>
      <c r="E144" s="53">
        <v>647</v>
      </c>
      <c r="F144" s="54">
        <v>1800061230190</v>
      </c>
      <c r="G144" s="56" t="s">
        <v>1594</v>
      </c>
      <c r="H144" s="57" t="s">
        <v>1430</v>
      </c>
      <c r="I144" s="58" t="s">
        <v>700</v>
      </c>
      <c r="J144" s="59">
        <v>197.7</v>
      </c>
      <c r="K144" s="59">
        <v>1.18</v>
      </c>
      <c r="L144" s="59">
        <v>1.18</v>
      </c>
      <c r="M144" s="60" t="s">
        <v>700</v>
      </c>
      <c r="N144" s="61">
        <v>17252.45</v>
      </c>
      <c r="O144" s="61">
        <v>0.05</v>
      </c>
      <c r="P144" s="61">
        <v>0.05</v>
      </c>
      <c r="Q144" s="214">
        <v>3</v>
      </c>
    </row>
    <row r="145" spans="1:17" ht="15" customHeight="1" x14ac:dyDescent="0.2">
      <c r="A145" s="52" t="s">
        <v>1595</v>
      </c>
      <c r="B145" s="53" t="s">
        <v>1595</v>
      </c>
      <c r="C145" s="54" t="s">
        <v>1595</v>
      </c>
      <c r="D145" s="55" t="s">
        <v>1596</v>
      </c>
      <c r="E145" s="53" t="s">
        <v>1596</v>
      </c>
      <c r="F145" s="54" t="s">
        <v>1596</v>
      </c>
      <c r="G145" s="56" t="s">
        <v>1597</v>
      </c>
      <c r="H145" s="57" t="s">
        <v>1430</v>
      </c>
      <c r="I145" s="58" t="s">
        <v>700</v>
      </c>
      <c r="J145" s="59">
        <v>1333.24</v>
      </c>
      <c r="K145" s="59">
        <v>0.91</v>
      </c>
      <c r="L145" s="59">
        <v>0.91</v>
      </c>
      <c r="M145" s="60" t="s">
        <v>700</v>
      </c>
      <c r="N145" s="61">
        <v>1333.24</v>
      </c>
      <c r="O145" s="61">
        <v>0.05</v>
      </c>
      <c r="P145" s="61">
        <v>0.05</v>
      </c>
      <c r="Q145" s="215">
        <v>4</v>
      </c>
    </row>
    <row r="146" spans="1:17" ht="15" customHeight="1" x14ac:dyDescent="0.2">
      <c r="A146" s="52" t="s">
        <v>1598</v>
      </c>
      <c r="B146" s="53" t="s">
        <v>1598</v>
      </c>
      <c r="C146" s="54" t="s">
        <v>1598</v>
      </c>
      <c r="D146" s="55" t="s">
        <v>1599</v>
      </c>
      <c r="E146" s="53" t="s">
        <v>1599</v>
      </c>
      <c r="F146" s="54" t="s">
        <v>1599</v>
      </c>
      <c r="G146" s="56" t="s">
        <v>1600</v>
      </c>
      <c r="H146" s="57" t="s">
        <v>1430</v>
      </c>
      <c r="I146" s="58" t="s">
        <v>700</v>
      </c>
      <c r="J146" s="59">
        <v>45.91</v>
      </c>
      <c r="K146" s="59">
        <v>2.83</v>
      </c>
      <c r="L146" s="59">
        <v>2.83</v>
      </c>
      <c r="M146" s="60">
        <v>-2.72</v>
      </c>
      <c r="N146" s="61">
        <v>1281.8699999999999</v>
      </c>
      <c r="O146" s="61">
        <v>0.05</v>
      </c>
      <c r="P146" s="61">
        <v>0.05</v>
      </c>
      <c r="Q146" s="215">
        <v>4</v>
      </c>
    </row>
    <row r="147" spans="1:17" ht="15" customHeight="1" x14ac:dyDescent="0.2">
      <c r="A147" s="52" t="s">
        <v>1601</v>
      </c>
      <c r="B147" s="53" t="s">
        <v>1601</v>
      </c>
      <c r="C147" s="54" t="s">
        <v>1601</v>
      </c>
      <c r="D147" s="55" t="s">
        <v>1602</v>
      </c>
      <c r="E147" s="53" t="s">
        <v>1602</v>
      </c>
      <c r="F147" s="54" t="s">
        <v>1602</v>
      </c>
      <c r="G147" s="56" t="s">
        <v>1603</v>
      </c>
      <c r="H147" s="57" t="s">
        <v>1430</v>
      </c>
      <c r="I147" s="58" t="s">
        <v>700</v>
      </c>
      <c r="J147" s="59">
        <v>1705.16</v>
      </c>
      <c r="K147" s="59">
        <v>0.91</v>
      </c>
      <c r="L147" s="59">
        <v>0.91</v>
      </c>
      <c r="M147" s="60" t="s">
        <v>700</v>
      </c>
      <c r="N147" s="61">
        <v>1705.16</v>
      </c>
      <c r="O147" s="61">
        <v>0.05</v>
      </c>
      <c r="P147" s="61">
        <v>0.05</v>
      </c>
      <c r="Q147" s="215">
        <v>4</v>
      </c>
    </row>
    <row r="148" spans="1:17" ht="15" customHeight="1" x14ac:dyDescent="0.2">
      <c r="A148" s="52" t="s">
        <v>1604</v>
      </c>
      <c r="B148" s="53" t="s">
        <v>1604</v>
      </c>
      <c r="C148" s="54" t="s">
        <v>1604</v>
      </c>
      <c r="D148" s="55" t="s">
        <v>1605</v>
      </c>
      <c r="E148" s="53" t="s">
        <v>1605</v>
      </c>
      <c r="F148" s="54" t="s">
        <v>1605</v>
      </c>
      <c r="G148" s="56" t="s">
        <v>1606</v>
      </c>
      <c r="H148" s="57" t="s">
        <v>1430</v>
      </c>
      <c r="I148" s="58" t="s">
        <v>700</v>
      </c>
      <c r="J148" s="59">
        <v>1711.46</v>
      </c>
      <c r="K148" s="59">
        <v>0.91</v>
      </c>
      <c r="L148" s="59">
        <v>0.91</v>
      </c>
      <c r="M148" s="60" t="s">
        <v>700</v>
      </c>
      <c r="N148" s="61">
        <v>1711.46</v>
      </c>
      <c r="O148" s="61">
        <v>0.05</v>
      </c>
      <c r="P148" s="61">
        <v>0.05</v>
      </c>
      <c r="Q148" s="215">
        <v>4</v>
      </c>
    </row>
    <row r="149" spans="1:17" ht="15" customHeight="1" x14ac:dyDescent="0.2">
      <c r="A149" s="52">
        <v>913</v>
      </c>
      <c r="B149" s="53">
        <v>913</v>
      </c>
      <c r="C149" s="54">
        <v>1800061257183</v>
      </c>
      <c r="D149" s="55">
        <v>953</v>
      </c>
      <c r="E149" s="53">
        <v>953</v>
      </c>
      <c r="F149" s="54">
        <v>1800061257192</v>
      </c>
      <c r="G149" s="56" t="s">
        <v>1607</v>
      </c>
      <c r="H149" s="57" t="s">
        <v>1430</v>
      </c>
      <c r="I149" s="58" t="s">
        <v>700</v>
      </c>
      <c r="J149" s="59">
        <v>558.58000000000004</v>
      </c>
      <c r="K149" s="59">
        <v>0.91</v>
      </c>
      <c r="L149" s="59">
        <v>0.91</v>
      </c>
      <c r="M149" s="60" t="s">
        <v>700</v>
      </c>
      <c r="N149" s="61">
        <v>3115.64</v>
      </c>
      <c r="O149" s="61">
        <v>0.05</v>
      </c>
      <c r="P149" s="61">
        <v>0.05</v>
      </c>
      <c r="Q149" s="215">
        <v>4</v>
      </c>
    </row>
    <row r="150" spans="1:17" ht="15" customHeight="1" x14ac:dyDescent="0.2">
      <c r="A150" s="52" t="s">
        <v>1608</v>
      </c>
      <c r="B150" s="53" t="s">
        <v>1608</v>
      </c>
      <c r="C150" s="54" t="s">
        <v>1608</v>
      </c>
      <c r="D150" s="55" t="s">
        <v>1609</v>
      </c>
      <c r="E150" s="53" t="s">
        <v>1609</v>
      </c>
      <c r="F150" s="54" t="s">
        <v>1609</v>
      </c>
      <c r="G150" s="56" t="s">
        <v>1610</v>
      </c>
      <c r="H150" s="57" t="s">
        <v>1430</v>
      </c>
      <c r="I150" s="58" t="s">
        <v>700</v>
      </c>
      <c r="J150" s="59">
        <v>411.36</v>
      </c>
      <c r="K150" s="59">
        <v>0.91</v>
      </c>
      <c r="L150" s="59">
        <v>0.91</v>
      </c>
      <c r="M150" s="60" t="s">
        <v>700</v>
      </c>
      <c r="N150" s="61">
        <v>12990.28</v>
      </c>
      <c r="O150" s="61">
        <v>0.05</v>
      </c>
      <c r="P150" s="61">
        <v>0.05</v>
      </c>
      <c r="Q150" s="215">
        <v>4</v>
      </c>
    </row>
    <row r="151" spans="1:17" ht="15" customHeight="1" x14ac:dyDescent="0.2">
      <c r="A151" s="52" t="s">
        <v>1611</v>
      </c>
      <c r="B151" s="53" t="s">
        <v>1611</v>
      </c>
      <c r="C151" s="54" t="s">
        <v>1611</v>
      </c>
      <c r="D151" s="55" t="s">
        <v>1612</v>
      </c>
      <c r="E151" s="53" t="s">
        <v>1612</v>
      </c>
      <c r="F151" s="54" t="s">
        <v>1612</v>
      </c>
      <c r="G151" s="56" t="s">
        <v>1613</v>
      </c>
      <c r="H151" s="57" t="s">
        <v>1430</v>
      </c>
      <c r="I151" s="58" t="s">
        <v>700</v>
      </c>
      <c r="J151" s="59">
        <v>2162.41</v>
      </c>
      <c r="K151" s="59">
        <v>0.91</v>
      </c>
      <c r="L151" s="59">
        <v>0.91</v>
      </c>
      <c r="M151" s="60" t="s">
        <v>700</v>
      </c>
      <c r="N151" s="61">
        <v>2162.41</v>
      </c>
      <c r="O151" s="61">
        <v>0.05</v>
      </c>
      <c r="P151" s="61">
        <v>0.05</v>
      </c>
      <c r="Q151" s="215">
        <v>4</v>
      </c>
    </row>
    <row r="152" spans="1:17" ht="15" customHeight="1" x14ac:dyDescent="0.2">
      <c r="A152" s="52" t="s">
        <v>1614</v>
      </c>
      <c r="B152" s="53" t="s">
        <v>1614</v>
      </c>
      <c r="C152" s="54" t="s">
        <v>1614</v>
      </c>
      <c r="D152" s="55" t="s">
        <v>1615</v>
      </c>
      <c r="E152" s="53" t="s">
        <v>1615</v>
      </c>
      <c r="F152" s="54" t="s">
        <v>1615</v>
      </c>
      <c r="G152" s="56" t="s">
        <v>1616</v>
      </c>
      <c r="H152" s="57" t="s">
        <v>1430</v>
      </c>
      <c r="I152" s="58" t="s">
        <v>700</v>
      </c>
      <c r="J152" s="59">
        <v>5215.3900000000003</v>
      </c>
      <c r="K152" s="59">
        <v>1.49</v>
      </c>
      <c r="L152" s="59">
        <v>1.49</v>
      </c>
      <c r="M152" s="60">
        <v>-0.81499999999999995</v>
      </c>
      <c r="N152" s="61">
        <v>5215.3900000000003</v>
      </c>
      <c r="O152" s="61">
        <v>0.05</v>
      </c>
      <c r="P152" s="61">
        <v>0.05</v>
      </c>
      <c r="Q152" s="215">
        <v>4</v>
      </c>
    </row>
    <row r="153" spans="1:17" ht="15" customHeight="1" x14ac:dyDescent="0.2">
      <c r="A153" s="52">
        <v>912</v>
      </c>
      <c r="B153" s="53">
        <v>912</v>
      </c>
      <c r="C153" s="54">
        <v>1800061228633</v>
      </c>
      <c r="D153" s="55">
        <v>682</v>
      </c>
      <c r="E153" s="53">
        <v>682</v>
      </c>
      <c r="F153" s="54">
        <v>1800061228642</v>
      </c>
      <c r="G153" s="56" t="s">
        <v>1617</v>
      </c>
      <c r="H153" s="57" t="s">
        <v>1430</v>
      </c>
      <c r="I153" s="58" t="s">
        <v>700</v>
      </c>
      <c r="J153" s="59">
        <v>175.35</v>
      </c>
      <c r="K153" s="59">
        <v>0.91</v>
      </c>
      <c r="L153" s="59">
        <v>0.91</v>
      </c>
      <c r="M153" s="60" t="s">
        <v>700</v>
      </c>
      <c r="N153" s="61">
        <v>28840.07</v>
      </c>
      <c r="O153" s="61">
        <v>0.05</v>
      </c>
      <c r="P153" s="61">
        <v>0.05</v>
      </c>
      <c r="Q153" s="215">
        <v>4</v>
      </c>
    </row>
    <row r="154" spans="1:17" ht="15" customHeight="1" x14ac:dyDescent="0.2">
      <c r="A154" s="52" t="s">
        <v>1618</v>
      </c>
      <c r="B154" s="53" t="s">
        <v>1618</v>
      </c>
      <c r="C154" s="54" t="s">
        <v>1618</v>
      </c>
      <c r="D154" s="55" t="s">
        <v>1619</v>
      </c>
      <c r="E154" s="53" t="s">
        <v>1619</v>
      </c>
      <c r="F154" s="54" t="s">
        <v>1619</v>
      </c>
      <c r="G154" s="56" t="s">
        <v>1620</v>
      </c>
      <c r="H154" s="57" t="s">
        <v>1430</v>
      </c>
      <c r="I154" s="58" t="s">
        <v>700</v>
      </c>
      <c r="J154" s="59">
        <v>2984.35</v>
      </c>
      <c r="K154" s="59">
        <v>0.91</v>
      </c>
      <c r="L154" s="59">
        <v>0.91</v>
      </c>
      <c r="M154" s="60" t="s">
        <v>700</v>
      </c>
      <c r="N154" s="61">
        <v>2984.35</v>
      </c>
      <c r="O154" s="61">
        <v>0.05</v>
      </c>
      <c r="P154" s="61">
        <v>0.05</v>
      </c>
      <c r="Q154" s="215">
        <v>4</v>
      </c>
    </row>
    <row r="155" spans="1:17" ht="15" customHeight="1" x14ac:dyDescent="0.2">
      <c r="A155" s="52" t="s">
        <v>1621</v>
      </c>
      <c r="B155" s="53" t="s">
        <v>1621</v>
      </c>
      <c r="C155" s="54" t="s">
        <v>1621</v>
      </c>
      <c r="D155" s="55" t="s">
        <v>1622</v>
      </c>
      <c r="E155" s="53" t="s">
        <v>1622</v>
      </c>
      <c r="F155" s="54" t="s">
        <v>1622</v>
      </c>
      <c r="G155" s="56" t="s">
        <v>1623</v>
      </c>
      <c r="H155" s="57" t="s">
        <v>1430</v>
      </c>
      <c r="I155" s="58" t="s">
        <v>700</v>
      </c>
      <c r="J155" s="59">
        <v>14.9</v>
      </c>
      <c r="K155" s="59">
        <v>1.91</v>
      </c>
      <c r="L155" s="59">
        <v>1.91</v>
      </c>
      <c r="M155" s="60" t="s">
        <v>700</v>
      </c>
      <c r="N155" s="61">
        <v>1490.88</v>
      </c>
      <c r="O155" s="61">
        <v>0.05</v>
      </c>
      <c r="P155" s="61">
        <v>0.05</v>
      </c>
      <c r="Q155" s="215">
        <v>4</v>
      </c>
    </row>
    <row r="156" spans="1:17" ht="15" customHeight="1" x14ac:dyDescent="0.2">
      <c r="A156" s="52">
        <v>919</v>
      </c>
      <c r="B156" s="53">
        <v>919</v>
      </c>
      <c r="C156" s="54">
        <v>1800061252352</v>
      </c>
      <c r="D156" s="55">
        <v>619</v>
      </c>
      <c r="E156" s="53">
        <v>619</v>
      </c>
      <c r="F156" s="54">
        <v>1800061252361</v>
      </c>
      <c r="G156" s="56" t="s">
        <v>1624</v>
      </c>
      <c r="H156" s="57" t="s">
        <v>1430</v>
      </c>
      <c r="I156" s="58" t="s">
        <v>700</v>
      </c>
      <c r="J156" s="59">
        <v>164.69</v>
      </c>
      <c r="K156" s="59">
        <v>0.91</v>
      </c>
      <c r="L156" s="59">
        <v>0.91</v>
      </c>
      <c r="M156" s="60" t="s">
        <v>700</v>
      </c>
      <c r="N156" s="61">
        <v>4937.51</v>
      </c>
      <c r="O156" s="61">
        <v>0.05</v>
      </c>
      <c r="P156" s="61">
        <v>0.05</v>
      </c>
      <c r="Q156" s="215">
        <v>4</v>
      </c>
    </row>
    <row r="157" spans="1:17" ht="15" customHeight="1" x14ac:dyDescent="0.2">
      <c r="A157" s="52" t="s">
        <v>1625</v>
      </c>
      <c r="B157" s="53" t="s">
        <v>1625</v>
      </c>
      <c r="C157" s="210" t="s">
        <v>1625</v>
      </c>
      <c r="D157" s="55" t="s">
        <v>1626</v>
      </c>
      <c r="E157" s="53" t="s">
        <v>1626</v>
      </c>
      <c r="F157" s="210" t="s">
        <v>1626</v>
      </c>
      <c r="G157" s="56" t="s">
        <v>1627</v>
      </c>
      <c r="H157" s="57" t="s">
        <v>1430</v>
      </c>
      <c r="I157" s="58" t="s">
        <v>700</v>
      </c>
      <c r="J157" s="59">
        <v>86.87</v>
      </c>
      <c r="K157" s="59">
        <v>0.91</v>
      </c>
      <c r="L157" s="59">
        <v>0.91</v>
      </c>
      <c r="M157" s="60" t="s">
        <v>700</v>
      </c>
      <c r="N157" s="61">
        <v>2600</v>
      </c>
      <c r="O157" s="61">
        <v>0.05</v>
      </c>
      <c r="P157" s="61">
        <v>0.05</v>
      </c>
      <c r="Q157" s="215">
        <v>4</v>
      </c>
    </row>
    <row r="158" spans="1:17" ht="15" customHeight="1" x14ac:dyDescent="0.2">
      <c r="A158" s="52"/>
      <c r="B158" s="53"/>
      <c r="C158" s="54"/>
      <c r="D158" s="55"/>
      <c r="E158" s="53"/>
      <c r="F158" s="54"/>
      <c r="G158" s="56"/>
      <c r="H158" s="56"/>
      <c r="I158" s="58"/>
      <c r="J158" s="59"/>
      <c r="K158" s="59"/>
      <c r="L158" s="59"/>
      <c r="M158" s="60"/>
      <c r="N158" s="61"/>
      <c r="O158" s="61"/>
      <c r="P158" s="61"/>
    </row>
    <row r="159" spans="1:17" ht="15" customHeight="1" x14ac:dyDescent="0.2">
      <c r="A159" s="52"/>
      <c r="B159" s="53"/>
      <c r="C159" s="54"/>
      <c r="D159" s="55"/>
      <c r="E159" s="53"/>
      <c r="F159" s="54"/>
      <c r="G159" s="56"/>
      <c r="H159" s="56"/>
      <c r="I159" s="58"/>
      <c r="J159" s="59"/>
      <c r="K159" s="59"/>
      <c r="L159" s="59"/>
      <c r="M159" s="60"/>
      <c r="N159" s="61"/>
      <c r="O159" s="61"/>
      <c r="P159" s="61"/>
    </row>
    <row r="160" spans="1:17" ht="15" customHeight="1" x14ac:dyDescent="0.2">
      <c r="A160" s="52"/>
      <c r="B160" s="53"/>
      <c r="C160" s="54"/>
      <c r="D160" s="55"/>
      <c r="E160" s="53"/>
      <c r="F160" s="54"/>
      <c r="G160" s="56"/>
      <c r="H160" s="56"/>
      <c r="I160" s="58"/>
      <c r="J160" s="59"/>
      <c r="K160" s="59"/>
      <c r="L160" s="59"/>
      <c r="M160" s="60"/>
      <c r="N160" s="61"/>
      <c r="O160" s="61"/>
      <c r="P160" s="61"/>
    </row>
    <row r="161" spans="1:16" ht="15" customHeight="1" x14ac:dyDescent="0.2">
      <c r="A161" s="52"/>
      <c r="B161" s="53"/>
      <c r="C161" s="54"/>
      <c r="D161" s="55"/>
      <c r="E161" s="53"/>
      <c r="F161" s="54"/>
      <c r="G161" s="56"/>
      <c r="H161" s="56"/>
      <c r="I161" s="58"/>
      <c r="J161" s="59"/>
      <c r="K161" s="59"/>
      <c r="L161" s="59"/>
      <c r="M161" s="60"/>
      <c r="N161" s="61"/>
      <c r="O161" s="61"/>
      <c r="P161" s="61"/>
    </row>
    <row r="162" spans="1:16" ht="15" customHeight="1" x14ac:dyDescent="0.2">
      <c r="A162" s="52"/>
      <c r="B162" s="53"/>
      <c r="C162" s="54"/>
      <c r="D162" s="55"/>
      <c r="E162" s="53"/>
      <c r="F162" s="54"/>
      <c r="G162" s="56"/>
      <c r="H162" s="56"/>
      <c r="I162" s="58"/>
      <c r="J162" s="59"/>
      <c r="K162" s="59"/>
      <c r="L162" s="59"/>
      <c r="M162" s="60"/>
      <c r="N162" s="61"/>
      <c r="O162" s="61"/>
      <c r="P162" s="61"/>
    </row>
    <row r="163" spans="1:16" ht="15" customHeight="1" x14ac:dyDescent="0.2">
      <c r="A163" s="52"/>
      <c r="B163" s="53"/>
      <c r="C163" s="54"/>
      <c r="D163" s="55"/>
      <c r="E163" s="53"/>
      <c r="F163" s="54"/>
      <c r="G163" s="56"/>
      <c r="H163" s="56"/>
      <c r="I163" s="58"/>
      <c r="J163" s="59"/>
      <c r="K163" s="59"/>
      <c r="L163" s="59"/>
      <c r="M163" s="60"/>
      <c r="N163" s="61"/>
      <c r="O163" s="61"/>
      <c r="P163" s="61"/>
    </row>
    <row r="164" spans="1:16" ht="15" customHeight="1" x14ac:dyDescent="0.2">
      <c r="A164" s="52"/>
      <c r="B164" s="53"/>
      <c r="C164" s="54"/>
      <c r="D164" s="55"/>
      <c r="E164" s="53"/>
      <c r="F164" s="54"/>
      <c r="G164" s="56"/>
      <c r="H164" s="56"/>
      <c r="I164" s="58"/>
      <c r="J164" s="59"/>
      <c r="K164" s="59"/>
      <c r="L164" s="59"/>
      <c r="M164" s="60"/>
      <c r="N164" s="61"/>
      <c r="O164" s="61"/>
      <c r="P164" s="61"/>
    </row>
    <row r="165" spans="1:16" ht="15" customHeight="1" x14ac:dyDescent="0.2">
      <c r="A165" s="52"/>
      <c r="B165" s="53"/>
      <c r="C165" s="54"/>
      <c r="D165" s="55"/>
      <c r="E165" s="53"/>
      <c r="F165" s="54"/>
      <c r="G165" s="56"/>
      <c r="H165" s="56"/>
      <c r="I165" s="58"/>
      <c r="J165" s="59"/>
      <c r="K165" s="59"/>
      <c r="L165" s="59"/>
      <c r="M165" s="60"/>
      <c r="N165" s="61"/>
      <c r="O165" s="61"/>
      <c r="P165" s="61"/>
    </row>
    <row r="166" spans="1:16" ht="15" customHeight="1" x14ac:dyDescent="0.2">
      <c r="A166" s="52"/>
      <c r="B166" s="53"/>
      <c r="C166" s="54"/>
      <c r="D166" s="55"/>
      <c r="E166" s="53"/>
      <c r="F166" s="54"/>
      <c r="G166" s="56"/>
      <c r="H166" s="56"/>
      <c r="I166" s="58"/>
      <c r="J166" s="59"/>
      <c r="K166" s="59"/>
      <c r="L166" s="59"/>
      <c r="M166" s="60"/>
      <c r="N166" s="61"/>
      <c r="O166" s="61"/>
      <c r="P166" s="61"/>
    </row>
    <row r="167" spans="1:16" ht="15" customHeight="1" x14ac:dyDescent="0.2">
      <c r="A167" s="52"/>
      <c r="B167" s="53"/>
      <c r="C167" s="54"/>
      <c r="D167" s="55"/>
      <c r="E167" s="53"/>
      <c r="F167" s="54"/>
      <c r="G167" s="56"/>
      <c r="H167" s="56"/>
      <c r="I167" s="58"/>
      <c r="J167" s="59"/>
      <c r="K167" s="59"/>
      <c r="L167" s="59"/>
      <c r="M167" s="60"/>
      <c r="N167" s="61"/>
      <c r="O167" s="61"/>
      <c r="P167" s="61"/>
    </row>
    <row r="168" spans="1:16" ht="15" customHeight="1" x14ac:dyDescent="0.2">
      <c r="A168" s="52"/>
      <c r="B168" s="53"/>
      <c r="C168" s="54"/>
      <c r="D168" s="55"/>
      <c r="E168" s="53"/>
      <c r="F168" s="54"/>
      <c r="G168" s="56"/>
      <c r="H168" s="56"/>
      <c r="I168" s="58"/>
      <c r="J168" s="59"/>
      <c r="K168" s="59"/>
      <c r="L168" s="59"/>
      <c r="M168" s="60"/>
      <c r="N168" s="61"/>
      <c r="O168" s="61"/>
      <c r="P168" s="61"/>
    </row>
    <row r="169" spans="1:16" ht="15" customHeight="1" x14ac:dyDescent="0.2">
      <c r="A169" s="52"/>
      <c r="B169" s="53"/>
      <c r="C169" s="54"/>
      <c r="D169" s="55"/>
      <c r="E169" s="53"/>
      <c r="F169" s="54"/>
      <c r="G169" s="56"/>
      <c r="H169" s="56"/>
      <c r="I169" s="58"/>
      <c r="J169" s="59"/>
      <c r="K169" s="59"/>
      <c r="L169" s="59"/>
      <c r="M169" s="60"/>
      <c r="N169" s="61"/>
      <c r="O169" s="61"/>
      <c r="P169" s="61"/>
    </row>
    <row r="170" spans="1:16" ht="15" customHeight="1" x14ac:dyDescent="0.2">
      <c r="A170" s="52"/>
      <c r="B170" s="53"/>
      <c r="C170" s="54"/>
      <c r="D170" s="55"/>
      <c r="E170" s="53"/>
      <c r="F170" s="54"/>
      <c r="G170" s="56"/>
      <c r="H170" s="56"/>
      <c r="I170" s="58"/>
      <c r="J170" s="59"/>
      <c r="K170" s="59"/>
      <c r="L170" s="59"/>
      <c r="M170" s="60"/>
      <c r="N170" s="61"/>
      <c r="O170" s="61"/>
      <c r="P170" s="61"/>
    </row>
    <row r="171" spans="1:16" ht="15" customHeight="1" x14ac:dyDescent="0.2">
      <c r="A171" s="52"/>
      <c r="B171" s="53"/>
      <c r="C171" s="54"/>
      <c r="D171" s="55"/>
      <c r="E171" s="53"/>
      <c r="F171" s="54"/>
      <c r="G171" s="56"/>
      <c r="H171" s="56"/>
      <c r="I171" s="58"/>
      <c r="J171" s="59"/>
      <c r="K171" s="59"/>
      <c r="L171" s="59"/>
      <c r="M171" s="60"/>
      <c r="N171" s="61"/>
      <c r="O171" s="61"/>
      <c r="P171" s="61"/>
    </row>
    <row r="172" spans="1:16" ht="15" customHeight="1" x14ac:dyDescent="0.2">
      <c r="A172" s="52"/>
      <c r="B172" s="53"/>
      <c r="C172" s="54"/>
      <c r="D172" s="55"/>
      <c r="E172" s="53"/>
      <c r="F172" s="54"/>
      <c r="G172" s="56"/>
      <c r="H172" s="56"/>
      <c r="I172" s="58"/>
      <c r="J172" s="59"/>
      <c r="K172" s="59"/>
      <c r="L172" s="59"/>
      <c r="M172" s="60"/>
      <c r="N172" s="61"/>
      <c r="O172" s="61"/>
      <c r="P172" s="61"/>
    </row>
    <row r="173" spans="1:16" ht="15" customHeight="1" x14ac:dyDescent="0.2">
      <c r="A173" s="52"/>
      <c r="B173" s="53"/>
      <c r="C173" s="54"/>
      <c r="D173" s="55"/>
      <c r="E173" s="53"/>
      <c r="F173" s="54"/>
      <c r="G173" s="56"/>
      <c r="H173" s="56"/>
      <c r="I173" s="58"/>
      <c r="J173" s="59"/>
      <c r="K173" s="59"/>
      <c r="L173" s="59"/>
      <c r="M173" s="60"/>
      <c r="N173" s="61"/>
      <c r="O173" s="61"/>
      <c r="P173" s="61"/>
    </row>
    <row r="174" spans="1:16" ht="15" customHeight="1" x14ac:dyDescent="0.2">
      <c r="A174" s="52"/>
      <c r="B174" s="53"/>
      <c r="C174" s="54"/>
      <c r="D174" s="55"/>
      <c r="E174" s="53"/>
      <c r="F174" s="54"/>
      <c r="G174" s="56"/>
      <c r="H174" s="56"/>
      <c r="I174" s="58"/>
      <c r="J174" s="59"/>
      <c r="K174" s="59"/>
      <c r="L174" s="59"/>
      <c r="M174" s="60"/>
      <c r="N174" s="61"/>
      <c r="O174" s="61"/>
      <c r="P174" s="61"/>
    </row>
    <row r="175" spans="1:16" ht="15" customHeight="1" x14ac:dyDescent="0.2">
      <c r="A175" s="52"/>
      <c r="B175" s="53"/>
      <c r="C175" s="54"/>
      <c r="D175" s="55"/>
      <c r="E175" s="53"/>
      <c r="F175" s="54"/>
      <c r="G175" s="56"/>
      <c r="H175" s="56"/>
      <c r="I175" s="58"/>
      <c r="J175" s="59"/>
      <c r="K175" s="59"/>
      <c r="L175" s="59"/>
      <c r="M175" s="60"/>
      <c r="N175" s="61"/>
      <c r="O175" s="61"/>
      <c r="P175" s="61"/>
    </row>
    <row r="176" spans="1:16" ht="15" customHeight="1" x14ac:dyDescent="0.2">
      <c r="A176" s="52"/>
      <c r="B176" s="53"/>
      <c r="C176" s="54"/>
      <c r="D176" s="55"/>
      <c r="E176" s="53"/>
      <c r="F176" s="54"/>
      <c r="G176" s="56"/>
      <c r="H176" s="56"/>
      <c r="I176" s="58"/>
      <c r="J176" s="59"/>
      <c r="K176" s="59"/>
      <c r="L176" s="59"/>
      <c r="M176" s="60"/>
      <c r="N176" s="61"/>
      <c r="O176" s="61"/>
      <c r="P176" s="61"/>
    </row>
    <row r="177" spans="1:16" ht="15" customHeight="1" x14ac:dyDescent="0.2">
      <c r="A177" s="52"/>
      <c r="B177" s="53"/>
      <c r="C177" s="54"/>
      <c r="D177" s="55"/>
      <c r="E177" s="53"/>
      <c r="F177" s="54"/>
      <c r="G177" s="56"/>
      <c r="H177" s="56"/>
      <c r="I177" s="58"/>
      <c r="J177" s="59"/>
      <c r="K177" s="59"/>
      <c r="L177" s="59"/>
      <c r="M177" s="60"/>
      <c r="N177" s="61"/>
      <c r="O177" s="61"/>
      <c r="P177" s="61"/>
    </row>
    <row r="178" spans="1:16" ht="15" customHeight="1" x14ac:dyDescent="0.2">
      <c r="A178" s="52"/>
      <c r="B178" s="53"/>
      <c r="C178" s="54"/>
      <c r="D178" s="55"/>
      <c r="E178" s="53"/>
      <c r="F178" s="54"/>
      <c r="G178" s="56"/>
      <c r="H178" s="56"/>
      <c r="I178" s="58"/>
      <c r="J178" s="59"/>
      <c r="K178" s="59"/>
      <c r="L178" s="59"/>
      <c r="M178" s="60"/>
      <c r="N178" s="61"/>
      <c r="O178" s="61"/>
      <c r="P178" s="61"/>
    </row>
    <row r="179" spans="1:16" ht="15" customHeight="1" x14ac:dyDescent="0.2">
      <c r="A179" s="52"/>
      <c r="B179" s="53"/>
      <c r="C179" s="54"/>
      <c r="D179" s="55"/>
      <c r="E179" s="53"/>
      <c r="F179" s="54"/>
      <c r="G179" s="56"/>
      <c r="H179" s="56"/>
      <c r="I179" s="58"/>
      <c r="J179" s="59"/>
      <c r="K179" s="59"/>
      <c r="L179" s="59"/>
      <c r="M179" s="60"/>
      <c r="N179" s="61"/>
      <c r="O179" s="61"/>
      <c r="P179" s="61"/>
    </row>
    <row r="180" spans="1:16" ht="15" customHeight="1" x14ac:dyDescent="0.2">
      <c r="A180" s="52"/>
      <c r="B180" s="53"/>
      <c r="C180" s="54"/>
      <c r="D180" s="55"/>
      <c r="E180" s="53"/>
      <c r="F180" s="54"/>
      <c r="G180" s="56"/>
      <c r="H180" s="56"/>
      <c r="I180" s="58"/>
      <c r="J180" s="59"/>
      <c r="K180" s="59"/>
      <c r="L180" s="59"/>
      <c r="M180" s="60"/>
      <c r="N180" s="61"/>
      <c r="O180" s="61"/>
      <c r="P180" s="61"/>
    </row>
    <row r="181" spans="1:16" ht="15" customHeight="1" x14ac:dyDescent="0.2">
      <c r="A181" s="52"/>
      <c r="B181" s="53"/>
      <c r="C181" s="54"/>
      <c r="D181" s="55"/>
      <c r="E181" s="53"/>
      <c r="F181" s="54"/>
      <c r="G181" s="56"/>
      <c r="H181" s="56"/>
      <c r="I181" s="58"/>
      <c r="J181" s="59"/>
      <c r="K181" s="59"/>
      <c r="L181" s="59"/>
      <c r="M181" s="60"/>
      <c r="N181" s="61"/>
      <c r="O181" s="61"/>
      <c r="P181" s="61"/>
    </row>
    <row r="182" spans="1:16" ht="15" customHeight="1" x14ac:dyDescent="0.2">
      <c r="A182" s="52"/>
      <c r="B182" s="53"/>
      <c r="C182" s="54"/>
      <c r="D182" s="55"/>
      <c r="E182" s="53"/>
      <c r="F182" s="54"/>
      <c r="G182" s="56"/>
      <c r="H182" s="56"/>
      <c r="I182" s="58"/>
      <c r="J182" s="59"/>
      <c r="K182" s="59"/>
      <c r="L182" s="59"/>
      <c r="M182" s="60"/>
      <c r="N182" s="61"/>
      <c r="O182" s="61"/>
      <c r="P182" s="61"/>
    </row>
    <row r="183" spans="1:16" ht="15" customHeight="1" x14ac:dyDescent="0.2">
      <c r="A183" s="52"/>
      <c r="B183" s="53"/>
      <c r="C183" s="54"/>
      <c r="D183" s="55"/>
      <c r="E183" s="53"/>
      <c r="F183" s="54"/>
      <c r="G183" s="56"/>
      <c r="H183" s="56"/>
      <c r="I183" s="58"/>
      <c r="J183" s="59"/>
      <c r="K183" s="59"/>
      <c r="L183" s="59"/>
      <c r="M183" s="60"/>
      <c r="N183" s="61"/>
      <c r="O183" s="61"/>
      <c r="P183" s="61"/>
    </row>
    <row r="184" spans="1:16" ht="15" customHeight="1" x14ac:dyDescent="0.2">
      <c r="A184" s="52"/>
      <c r="B184" s="53"/>
      <c r="C184" s="54"/>
      <c r="D184" s="55"/>
      <c r="E184" s="53"/>
      <c r="F184" s="54"/>
      <c r="G184" s="56"/>
      <c r="H184" s="56"/>
      <c r="I184" s="58"/>
      <c r="J184" s="59"/>
      <c r="K184" s="59"/>
      <c r="L184" s="59"/>
      <c r="M184" s="60"/>
      <c r="N184" s="61"/>
      <c r="O184" s="61"/>
      <c r="P184" s="61"/>
    </row>
    <row r="185" spans="1:16" ht="15" customHeight="1" x14ac:dyDescent="0.2">
      <c r="A185" s="52"/>
      <c r="B185" s="53"/>
      <c r="C185" s="54"/>
      <c r="D185" s="55"/>
      <c r="E185" s="53"/>
      <c r="F185" s="54"/>
      <c r="G185" s="56"/>
      <c r="H185" s="56"/>
      <c r="I185" s="58"/>
      <c r="J185" s="59"/>
      <c r="K185" s="59"/>
      <c r="L185" s="59"/>
      <c r="M185" s="60"/>
      <c r="N185" s="61"/>
      <c r="O185" s="61"/>
      <c r="P185" s="61"/>
    </row>
    <row r="186" spans="1:16" ht="15" customHeight="1" x14ac:dyDescent="0.2">
      <c r="A186" s="52"/>
      <c r="B186" s="53"/>
      <c r="C186" s="54"/>
      <c r="D186" s="55"/>
      <c r="E186" s="53"/>
      <c r="F186" s="54"/>
      <c r="G186" s="56"/>
      <c r="H186" s="56"/>
      <c r="I186" s="58"/>
      <c r="J186" s="59"/>
      <c r="K186" s="59"/>
      <c r="L186" s="59"/>
      <c r="M186" s="60"/>
      <c r="N186" s="61"/>
      <c r="O186" s="61"/>
      <c r="P186" s="61"/>
    </row>
    <row r="187" spans="1:16" ht="15" customHeight="1" x14ac:dyDescent="0.2">
      <c r="A187" s="52"/>
      <c r="B187" s="53"/>
      <c r="C187" s="54"/>
      <c r="D187" s="55"/>
      <c r="E187" s="53"/>
      <c r="F187" s="54"/>
      <c r="G187" s="56"/>
      <c r="H187" s="56"/>
      <c r="I187" s="58"/>
      <c r="J187" s="59"/>
      <c r="K187" s="59"/>
      <c r="L187" s="59"/>
      <c r="M187" s="60"/>
      <c r="N187" s="61"/>
      <c r="O187" s="61"/>
      <c r="P187" s="61"/>
    </row>
    <row r="188" spans="1:16" ht="15" customHeight="1" x14ac:dyDescent="0.2">
      <c r="A188" s="52"/>
      <c r="B188" s="53"/>
      <c r="C188" s="54"/>
      <c r="D188" s="55"/>
      <c r="E188" s="53"/>
      <c r="F188" s="54"/>
      <c r="G188" s="56"/>
      <c r="H188" s="56"/>
      <c r="I188" s="58"/>
      <c r="J188" s="59"/>
      <c r="K188" s="59"/>
      <c r="L188" s="59"/>
      <c r="M188" s="60"/>
      <c r="N188" s="61"/>
      <c r="O188" s="61"/>
      <c r="P188" s="61"/>
    </row>
    <row r="189" spans="1:16" ht="15" customHeight="1" x14ac:dyDescent="0.2">
      <c r="A189" s="52"/>
      <c r="B189" s="53"/>
      <c r="C189" s="54"/>
      <c r="D189" s="55"/>
      <c r="E189" s="53"/>
      <c r="F189" s="54"/>
      <c r="G189" s="56"/>
      <c r="H189" s="56"/>
      <c r="I189" s="58"/>
      <c r="J189" s="59"/>
      <c r="K189" s="59"/>
      <c r="L189" s="59"/>
      <c r="M189" s="60"/>
      <c r="N189" s="61"/>
      <c r="O189" s="61"/>
      <c r="P189" s="61"/>
    </row>
    <row r="190" spans="1:16" ht="15" customHeight="1" x14ac:dyDescent="0.2">
      <c r="A190" s="52"/>
      <c r="B190" s="53"/>
      <c r="C190" s="54"/>
      <c r="D190" s="55"/>
      <c r="E190" s="53"/>
      <c r="F190" s="54"/>
      <c r="G190" s="56"/>
      <c r="H190" s="56"/>
      <c r="I190" s="58"/>
      <c r="J190" s="59"/>
      <c r="K190" s="59"/>
      <c r="L190" s="59"/>
      <c r="M190" s="60"/>
      <c r="N190" s="61"/>
      <c r="O190" s="61"/>
      <c r="P190" s="61"/>
    </row>
    <row r="191" spans="1:16" ht="15" customHeight="1" x14ac:dyDescent="0.2">
      <c r="A191" s="52"/>
      <c r="B191" s="53"/>
      <c r="C191" s="54"/>
      <c r="D191" s="55"/>
      <c r="E191" s="53"/>
      <c r="F191" s="54"/>
      <c r="G191" s="56"/>
      <c r="H191" s="56"/>
      <c r="I191" s="58"/>
      <c r="J191" s="59"/>
      <c r="K191" s="59"/>
      <c r="L191" s="59"/>
      <c r="M191" s="60"/>
      <c r="N191" s="61"/>
      <c r="O191" s="61"/>
      <c r="P191" s="61"/>
    </row>
    <row r="192" spans="1:16" ht="15" customHeight="1" x14ac:dyDescent="0.2">
      <c r="A192" s="52"/>
      <c r="B192" s="53"/>
      <c r="C192" s="54"/>
      <c r="D192" s="55"/>
      <c r="E192" s="53"/>
      <c r="F192" s="54"/>
      <c r="G192" s="56"/>
      <c r="H192" s="56"/>
      <c r="I192" s="58"/>
      <c r="J192" s="59"/>
      <c r="K192" s="59"/>
      <c r="L192" s="59"/>
      <c r="M192" s="60"/>
      <c r="N192" s="61"/>
      <c r="O192" s="61"/>
      <c r="P192" s="61"/>
    </row>
    <row r="193" spans="1:16" ht="15" customHeight="1" x14ac:dyDescent="0.2">
      <c r="A193" s="52"/>
      <c r="B193" s="53"/>
      <c r="C193" s="54"/>
      <c r="D193" s="55"/>
      <c r="E193" s="53"/>
      <c r="F193" s="54"/>
      <c r="G193" s="56"/>
      <c r="H193" s="56"/>
      <c r="I193" s="58"/>
      <c r="J193" s="59"/>
      <c r="K193" s="59"/>
      <c r="L193" s="59"/>
      <c r="M193" s="60"/>
      <c r="N193" s="61"/>
      <c r="O193" s="61"/>
      <c r="P193" s="61"/>
    </row>
    <row r="194" spans="1:16" ht="15" customHeight="1" x14ac:dyDescent="0.2">
      <c r="A194" s="52"/>
      <c r="B194" s="53"/>
      <c r="C194" s="54"/>
      <c r="D194" s="55"/>
      <c r="E194" s="53"/>
      <c r="F194" s="54"/>
      <c r="G194" s="56"/>
      <c r="H194" s="56"/>
      <c r="I194" s="58"/>
      <c r="J194" s="59"/>
      <c r="K194" s="59"/>
      <c r="L194" s="59"/>
      <c r="M194" s="60"/>
      <c r="N194" s="61"/>
      <c r="O194" s="61"/>
      <c r="P194" s="61"/>
    </row>
    <row r="195" spans="1:16" ht="15" customHeight="1" x14ac:dyDescent="0.2">
      <c r="A195" s="52"/>
      <c r="B195" s="53"/>
      <c r="C195" s="54"/>
      <c r="D195" s="55"/>
      <c r="E195" s="53"/>
      <c r="F195" s="54"/>
      <c r="G195" s="56"/>
      <c r="H195" s="56"/>
      <c r="I195" s="58"/>
      <c r="J195" s="59"/>
      <c r="K195" s="59"/>
      <c r="L195" s="59"/>
      <c r="M195" s="60"/>
      <c r="N195" s="61"/>
      <c r="O195" s="61"/>
      <c r="P195" s="61"/>
    </row>
    <row r="196" spans="1:16" ht="15" customHeight="1" x14ac:dyDescent="0.2">
      <c r="A196" s="52"/>
      <c r="B196" s="53"/>
      <c r="C196" s="54"/>
      <c r="D196" s="55"/>
      <c r="E196" s="53"/>
      <c r="F196" s="54"/>
      <c r="G196" s="56"/>
      <c r="H196" s="56"/>
      <c r="I196" s="58"/>
      <c r="J196" s="59"/>
      <c r="K196" s="59"/>
      <c r="L196" s="59"/>
      <c r="M196" s="60"/>
      <c r="N196" s="61"/>
      <c r="O196" s="61"/>
      <c r="P196" s="61"/>
    </row>
    <row r="197" spans="1:16" ht="15" customHeight="1" x14ac:dyDescent="0.2">
      <c r="A197" s="52"/>
      <c r="B197" s="53"/>
      <c r="C197" s="54"/>
      <c r="D197" s="55"/>
      <c r="E197" s="53"/>
      <c r="F197" s="54"/>
      <c r="G197" s="56"/>
      <c r="H197" s="56"/>
      <c r="I197" s="58"/>
      <c r="J197" s="59"/>
      <c r="K197" s="59"/>
      <c r="L197" s="59"/>
      <c r="M197" s="60"/>
      <c r="N197" s="61"/>
      <c r="O197" s="61"/>
      <c r="P197" s="61"/>
    </row>
    <row r="198" spans="1:16" ht="15" customHeight="1" x14ac:dyDescent="0.2">
      <c r="A198" s="52"/>
      <c r="B198" s="53"/>
      <c r="C198" s="54"/>
      <c r="D198" s="55"/>
      <c r="E198" s="53"/>
      <c r="F198" s="54"/>
      <c r="G198" s="56"/>
      <c r="H198" s="56"/>
      <c r="I198" s="58"/>
      <c r="J198" s="59"/>
      <c r="K198" s="59"/>
      <c r="L198" s="59"/>
      <c r="M198" s="60"/>
      <c r="N198" s="61"/>
      <c r="O198" s="61"/>
      <c r="P198" s="61"/>
    </row>
    <row r="199" spans="1:16" ht="15" customHeight="1" x14ac:dyDescent="0.2">
      <c r="A199" s="52"/>
      <c r="B199" s="53"/>
      <c r="C199" s="54"/>
      <c r="D199" s="55"/>
      <c r="E199" s="53"/>
      <c r="F199" s="54"/>
      <c r="G199" s="56"/>
      <c r="H199" s="56"/>
      <c r="I199" s="58"/>
      <c r="J199" s="59"/>
      <c r="K199" s="59"/>
      <c r="L199" s="59"/>
      <c r="M199" s="60"/>
      <c r="N199" s="61"/>
      <c r="O199" s="61"/>
      <c r="P199" s="61"/>
    </row>
    <row r="200" spans="1:16" ht="15" customHeight="1" x14ac:dyDescent="0.2">
      <c r="A200" s="52"/>
      <c r="B200" s="53"/>
      <c r="C200" s="54"/>
      <c r="D200" s="55"/>
      <c r="E200" s="53"/>
      <c r="F200" s="54"/>
      <c r="G200" s="56"/>
      <c r="H200" s="56"/>
      <c r="I200" s="58"/>
      <c r="J200" s="59"/>
      <c r="K200" s="59"/>
      <c r="L200" s="59"/>
      <c r="M200" s="60"/>
      <c r="N200" s="61"/>
      <c r="O200" s="61"/>
      <c r="P200" s="61"/>
    </row>
    <row r="201" spans="1:16" ht="15" customHeight="1" x14ac:dyDescent="0.2">
      <c r="A201" s="52"/>
      <c r="B201" s="53"/>
      <c r="C201" s="54"/>
      <c r="D201" s="55"/>
      <c r="E201" s="53"/>
      <c r="F201" s="54"/>
      <c r="G201" s="56"/>
      <c r="H201" s="56"/>
      <c r="I201" s="58"/>
      <c r="J201" s="59"/>
      <c r="K201" s="59"/>
      <c r="L201" s="59"/>
      <c r="M201" s="60"/>
      <c r="N201" s="61"/>
      <c r="O201" s="61"/>
      <c r="P201" s="61"/>
    </row>
    <row r="202" spans="1:16" ht="15" customHeight="1" x14ac:dyDescent="0.2">
      <c r="A202" s="52"/>
      <c r="B202" s="53"/>
      <c r="C202" s="54"/>
      <c r="D202" s="55"/>
      <c r="E202" s="53"/>
      <c r="F202" s="54"/>
      <c r="G202" s="56"/>
      <c r="H202" s="56"/>
      <c r="I202" s="58"/>
      <c r="J202" s="59"/>
      <c r="K202" s="59"/>
      <c r="L202" s="59"/>
      <c r="M202" s="60"/>
      <c r="N202" s="61"/>
      <c r="O202" s="61"/>
      <c r="P202" s="61"/>
    </row>
    <row r="203" spans="1:16" ht="15" customHeight="1" x14ac:dyDescent="0.2">
      <c r="A203" s="52"/>
      <c r="B203" s="53"/>
      <c r="C203" s="54"/>
      <c r="D203" s="55"/>
      <c r="E203" s="53"/>
      <c r="F203" s="54"/>
      <c r="G203" s="56"/>
      <c r="H203" s="56"/>
      <c r="I203" s="58"/>
      <c r="J203" s="59"/>
      <c r="K203" s="59"/>
      <c r="L203" s="59"/>
      <c r="M203" s="60"/>
      <c r="N203" s="61"/>
      <c r="O203" s="61"/>
      <c r="P203" s="61"/>
    </row>
    <row r="204" spans="1:16" ht="15" customHeight="1" x14ac:dyDescent="0.2">
      <c r="A204" s="52"/>
      <c r="B204" s="53"/>
      <c r="C204" s="54"/>
      <c r="D204" s="55"/>
      <c r="E204" s="53"/>
      <c r="F204" s="54"/>
      <c r="G204" s="56"/>
      <c r="H204" s="56"/>
      <c r="I204" s="58"/>
      <c r="J204" s="59"/>
      <c r="K204" s="59"/>
      <c r="L204" s="59"/>
      <c r="M204" s="60"/>
      <c r="N204" s="61"/>
      <c r="O204" s="61"/>
      <c r="P204" s="61"/>
    </row>
    <row r="205" spans="1:16" ht="15" customHeight="1" x14ac:dyDescent="0.2">
      <c r="A205" s="52"/>
      <c r="B205" s="53"/>
      <c r="C205" s="54"/>
      <c r="D205" s="55"/>
      <c r="E205" s="53"/>
      <c r="F205" s="54"/>
      <c r="G205" s="56"/>
      <c r="H205" s="56"/>
      <c r="I205" s="58"/>
      <c r="J205" s="59"/>
      <c r="K205" s="59"/>
      <c r="L205" s="59"/>
      <c r="M205" s="60"/>
      <c r="N205" s="61"/>
      <c r="O205" s="61"/>
      <c r="P205" s="61"/>
    </row>
    <row r="206" spans="1:16" ht="15" customHeight="1" x14ac:dyDescent="0.2">
      <c r="A206" s="52"/>
      <c r="B206" s="53"/>
      <c r="C206" s="54"/>
      <c r="D206" s="55"/>
      <c r="E206" s="53"/>
      <c r="F206" s="54"/>
      <c r="G206" s="56"/>
      <c r="H206" s="56"/>
      <c r="I206" s="58"/>
      <c r="J206" s="59"/>
      <c r="K206" s="59"/>
      <c r="L206" s="59"/>
      <c r="M206" s="60"/>
      <c r="N206" s="61"/>
      <c r="O206" s="61"/>
      <c r="P206" s="61"/>
    </row>
    <row r="207" spans="1:16" ht="15" customHeight="1" x14ac:dyDescent="0.2">
      <c r="A207" s="52"/>
      <c r="B207" s="53"/>
      <c r="C207" s="54"/>
      <c r="D207" s="55"/>
      <c r="E207" s="53"/>
      <c r="F207" s="54"/>
      <c r="G207" s="56"/>
      <c r="H207" s="56"/>
      <c r="I207" s="58"/>
      <c r="J207" s="59"/>
      <c r="K207" s="59"/>
      <c r="L207" s="59"/>
      <c r="M207" s="60"/>
      <c r="N207" s="61"/>
      <c r="O207" s="61"/>
      <c r="P207" s="61"/>
    </row>
    <row r="208" spans="1:16" ht="15" customHeight="1" x14ac:dyDescent="0.2">
      <c r="A208" s="52"/>
      <c r="B208" s="53"/>
      <c r="C208" s="54"/>
      <c r="D208" s="55"/>
      <c r="E208" s="53"/>
      <c r="F208" s="54"/>
      <c r="G208" s="56"/>
      <c r="H208" s="56"/>
      <c r="I208" s="58"/>
      <c r="J208" s="59"/>
      <c r="K208" s="59"/>
      <c r="L208" s="59"/>
      <c r="M208" s="60"/>
      <c r="N208" s="61"/>
      <c r="O208" s="61"/>
      <c r="P208" s="61"/>
    </row>
    <row r="209" spans="1:16" ht="15" customHeight="1" x14ac:dyDescent="0.2">
      <c r="A209" s="52"/>
      <c r="B209" s="53"/>
      <c r="C209" s="54"/>
      <c r="D209" s="55"/>
      <c r="E209" s="53"/>
      <c r="F209" s="54"/>
      <c r="G209" s="56"/>
      <c r="H209" s="56"/>
      <c r="I209" s="58"/>
      <c r="J209" s="59"/>
      <c r="K209" s="59"/>
      <c r="L209" s="59"/>
      <c r="M209" s="60"/>
      <c r="N209" s="61"/>
      <c r="O209" s="61"/>
      <c r="P209" s="61"/>
    </row>
    <row r="210" spans="1:16" ht="15" customHeight="1" x14ac:dyDescent="0.2">
      <c r="A210" s="52"/>
      <c r="B210" s="53"/>
      <c r="C210" s="54"/>
      <c r="D210" s="55"/>
      <c r="E210" s="53"/>
      <c r="F210" s="54"/>
      <c r="G210" s="56"/>
      <c r="H210" s="56"/>
      <c r="I210" s="58"/>
      <c r="J210" s="59"/>
      <c r="K210" s="59"/>
      <c r="L210" s="59"/>
      <c r="M210" s="60"/>
      <c r="N210" s="61"/>
      <c r="O210" s="61"/>
      <c r="P210" s="61"/>
    </row>
    <row r="211" spans="1:16" ht="15" customHeight="1" x14ac:dyDescent="0.2">
      <c r="A211" s="52"/>
      <c r="B211" s="53"/>
      <c r="C211" s="54"/>
      <c r="D211" s="55"/>
      <c r="E211" s="53"/>
      <c r="F211" s="54"/>
      <c r="G211" s="56"/>
      <c r="H211" s="56"/>
      <c r="I211" s="58"/>
      <c r="J211" s="59"/>
      <c r="K211" s="59"/>
      <c r="L211" s="59"/>
      <c r="M211" s="60"/>
      <c r="N211" s="61"/>
      <c r="O211" s="61"/>
      <c r="P211" s="61"/>
    </row>
    <row r="212" spans="1:16" ht="15" customHeight="1" x14ac:dyDescent="0.2">
      <c r="A212" s="52"/>
      <c r="B212" s="53"/>
      <c r="C212" s="54"/>
      <c r="D212" s="55"/>
      <c r="E212" s="53"/>
      <c r="F212" s="54"/>
      <c r="G212" s="56"/>
      <c r="H212" s="56"/>
      <c r="I212" s="58"/>
      <c r="J212" s="59"/>
      <c r="K212" s="59"/>
      <c r="L212" s="59"/>
      <c r="M212" s="60"/>
      <c r="N212" s="61"/>
      <c r="O212" s="61"/>
      <c r="P212" s="61"/>
    </row>
    <row r="213" spans="1:16" ht="15" customHeight="1" x14ac:dyDescent="0.2">
      <c r="A213" s="52"/>
      <c r="B213" s="53"/>
      <c r="C213" s="54"/>
      <c r="D213" s="55"/>
      <c r="E213" s="53"/>
      <c r="F213" s="54"/>
      <c r="G213" s="56"/>
      <c r="H213" s="56"/>
      <c r="I213" s="58"/>
      <c r="J213" s="59"/>
      <c r="K213" s="59"/>
      <c r="L213" s="59"/>
      <c r="M213" s="60"/>
      <c r="N213" s="61"/>
      <c r="O213" s="61"/>
      <c r="P213" s="61"/>
    </row>
    <row r="214" spans="1:16" ht="15" customHeight="1" x14ac:dyDescent="0.2">
      <c r="A214" s="52"/>
      <c r="B214" s="53"/>
      <c r="C214" s="54"/>
      <c r="D214" s="55"/>
      <c r="E214" s="53"/>
      <c r="F214" s="54"/>
      <c r="G214" s="56"/>
      <c r="H214" s="56"/>
      <c r="I214" s="58"/>
      <c r="J214" s="59"/>
      <c r="K214" s="59"/>
      <c r="L214" s="59"/>
      <c r="M214" s="60"/>
      <c r="N214" s="61"/>
      <c r="O214" s="61"/>
      <c r="P214" s="61"/>
    </row>
    <row r="215" spans="1:16" ht="15" customHeight="1" x14ac:dyDescent="0.2">
      <c r="A215" s="52"/>
      <c r="B215" s="53"/>
      <c r="C215" s="54"/>
      <c r="D215" s="55"/>
      <c r="E215" s="53"/>
      <c r="F215" s="54"/>
      <c r="G215" s="56"/>
      <c r="H215" s="56"/>
      <c r="I215" s="58"/>
      <c r="J215" s="59"/>
      <c r="K215" s="59"/>
      <c r="L215" s="59"/>
      <c r="M215" s="60"/>
      <c r="N215" s="61"/>
      <c r="O215" s="61"/>
      <c r="P215" s="61"/>
    </row>
    <row r="216" spans="1:16" ht="15" customHeight="1" x14ac:dyDescent="0.2">
      <c r="A216" s="52"/>
      <c r="B216" s="53"/>
      <c r="C216" s="54"/>
      <c r="D216" s="55"/>
      <c r="E216" s="53"/>
      <c r="F216" s="54"/>
      <c r="G216" s="56"/>
      <c r="H216" s="56"/>
      <c r="I216" s="58"/>
      <c r="J216" s="59"/>
      <c r="K216" s="59"/>
      <c r="L216" s="59"/>
      <c r="M216" s="60"/>
      <c r="N216" s="61"/>
      <c r="O216" s="61"/>
      <c r="P216" s="61"/>
    </row>
    <row r="217" spans="1:16" ht="15" customHeight="1" x14ac:dyDescent="0.2">
      <c r="A217" s="52"/>
      <c r="B217" s="53"/>
      <c r="C217" s="54"/>
      <c r="D217" s="55"/>
      <c r="E217" s="53"/>
      <c r="F217" s="54"/>
      <c r="G217" s="56"/>
      <c r="H217" s="56"/>
      <c r="I217" s="58"/>
      <c r="J217" s="59"/>
      <c r="K217" s="59"/>
      <c r="L217" s="59"/>
      <c r="M217" s="60"/>
      <c r="N217" s="61"/>
      <c r="O217" s="61"/>
      <c r="P217" s="61"/>
    </row>
    <row r="218" spans="1:16" ht="15" customHeight="1" x14ac:dyDescent="0.2">
      <c r="A218" s="52"/>
      <c r="B218" s="53"/>
      <c r="C218" s="54"/>
      <c r="D218" s="55"/>
      <c r="E218" s="53"/>
      <c r="F218" s="54"/>
      <c r="G218" s="56"/>
      <c r="H218" s="56"/>
      <c r="I218" s="58"/>
      <c r="J218" s="59"/>
      <c r="K218" s="59"/>
      <c r="L218" s="59"/>
      <c r="M218" s="60"/>
      <c r="N218" s="61"/>
      <c r="O218" s="61"/>
      <c r="P218" s="61"/>
    </row>
    <row r="219" spans="1:16" ht="15" customHeight="1" x14ac:dyDescent="0.2">
      <c r="A219" s="52"/>
      <c r="B219" s="53"/>
      <c r="C219" s="54"/>
      <c r="D219" s="55"/>
      <c r="E219" s="53"/>
      <c r="F219" s="54"/>
      <c r="G219" s="56"/>
      <c r="H219" s="56"/>
      <c r="I219" s="58"/>
      <c r="J219" s="59"/>
      <c r="K219" s="59"/>
      <c r="L219" s="59"/>
      <c r="M219" s="60"/>
      <c r="N219" s="61"/>
      <c r="O219" s="61"/>
      <c r="P219" s="61"/>
    </row>
    <row r="220" spans="1:16" ht="15" customHeight="1" x14ac:dyDescent="0.2">
      <c r="A220" s="52"/>
      <c r="B220" s="53"/>
      <c r="C220" s="54"/>
      <c r="D220" s="55"/>
      <c r="E220" s="53"/>
      <c r="F220" s="54"/>
      <c r="G220" s="56"/>
      <c r="H220" s="56"/>
      <c r="I220" s="58"/>
      <c r="J220" s="59"/>
      <c r="K220" s="59"/>
      <c r="L220" s="59"/>
      <c r="M220" s="60"/>
      <c r="N220" s="61"/>
      <c r="O220" s="61"/>
      <c r="P220" s="61"/>
    </row>
    <row r="221" spans="1:16" ht="15" customHeight="1" x14ac:dyDescent="0.2">
      <c r="A221" s="52"/>
      <c r="B221" s="53"/>
      <c r="C221" s="54"/>
      <c r="D221" s="55"/>
      <c r="E221" s="53"/>
      <c r="F221" s="54"/>
      <c r="G221" s="56"/>
      <c r="H221" s="56"/>
      <c r="I221" s="58"/>
      <c r="J221" s="59"/>
      <c r="K221" s="59"/>
      <c r="L221" s="59"/>
      <c r="M221" s="60"/>
      <c r="N221" s="61"/>
      <c r="O221" s="61"/>
      <c r="P221" s="61"/>
    </row>
    <row r="222" spans="1:16" ht="15" customHeight="1" x14ac:dyDescent="0.2">
      <c r="A222" s="52"/>
      <c r="B222" s="53"/>
      <c r="C222" s="54"/>
      <c r="D222" s="55"/>
      <c r="E222" s="53"/>
      <c r="F222" s="54"/>
      <c r="G222" s="56"/>
      <c r="H222" s="56"/>
      <c r="I222" s="58"/>
      <c r="J222" s="59"/>
      <c r="K222" s="59"/>
      <c r="L222" s="59"/>
      <c r="M222" s="60"/>
      <c r="N222" s="61"/>
      <c r="O222" s="61"/>
      <c r="P222" s="61"/>
    </row>
    <row r="223" spans="1:16" ht="15" customHeight="1" x14ac:dyDescent="0.2">
      <c r="A223" s="52"/>
      <c r="B223" s="53"/>
      <c r="C223" s="54"/>
      <c r="D223" s="55"/>
      <c r="E223" s="53"/>
      <c r="F223" s="54"/>
      <c r="G223" s="56"/>
      <c r="H223" s="56"/>
      <c r="I223" s="58"/>
      <c r="J223" s="59"/>
      <c r="K223" s="59"/>
      <c r="L223" s="59"/>
      <c r="M223" s="60"/>
      <c r="N223" s="61"/>
      <c r="O223" s="61"/>
      <c r="P223" s="61"/>
    </row>
    <row r="224" spans="1:16" ht="15" customHeight="1" x14ac:dyDescent="0.2">
      <c r="A224" s="52"/>
      <c r="B224" s="53"/>
      <c r="C224" s="54"/>
      <c r="D224" s="55"/>
      <c r="E224" s="53"/>
      <c r="F224" s="54"/>
      <c r="G224" s="56"/>
      <c r="H224" s="56"/>
      <c r="I224" s="58"/>
      <c r="J224" s="59"/>
      <c r="K224" s="59"/>
      <c r="L224" s="59"/>
      <c r="M224" s="60"/>
      <c r="N224" s="61"/>
      <c r="O224" s="61"/>
      <c r="P224" s="61"/>
    </row>
    <row r="225" spans="1:16" ht="15" customHeight="1" x14ac:dyDescent="0.2">
      <c r="A225" s="52"/>
      <c r="B225" s="53"/>
      <c r="C225" s="54"/>
      <c r="D225" s="55"/>
      <c r="E225" s="53"/>
      <c r="F225" s="54"/>
      <c r="G225" s="56"/>
      <c r="H225" s="56"/>
      <c r="I225" s="58"/>
      <c r="J225" s="59"/>
      <c r="K225" s="59"/>
      <c r="L225" s="59"/>
      <c r="M225" s="60"/>
      <c r="N225" s="61"/>
      <c r="O225" s="61"/>
      <c r="P225" s="61"/>
    </row>
    <row r="226" spans="1:16" ht="15" customHeight="1" x14ac:dyDescent="0.2">
      <c r="A226" s="52"/>
      <c r="B226" s="53"/>
      <c r="C226" s="54"/>
      <c r="D226" s="55"/>
      <c r="E226" s="53"/>
      <c r="F226" s="54"/>
      <c r="G226" s="56"/>
      <c r="H226" s="56"/>
      <c r="I226" s="58"/>
      <c r="J226" s="59"/>
      <c r="K226" s="59"/>
      <c r="L226" s="59"/>
      <c r="M226" s="60"/>
      <c r="N226" s="61"/>
      <c r="O226" s="61"/>
      <c r="P226" s="61"/>
    </row>
    <row r="227" spans="1:16" ht="15" customHeight="1" x14ac:dyDescent="0.2">
      <c r="A227" s="52"/>
      <c r="B227" s="53"/>
      <c r="C227" s="54"/>
      <c r="D227" s="55"/>
      <c r="E227" s="53"/>
      <c r="F227" s="54"/>
      <c r="G227" s="56"/>
      <c r="H227" s="56"/>
      <c r="I227" s="58"/>
      <c r="J227" s="59"/>
      <c r="K227" s="59"/>
      <c r="L227" s="59"/>
      <c r="M227" s="60"/>
      <c r="N227" s="61"/>
      <c r="O227" s="61"/>
      <c r="P227" s="61"/>
    </row>
    <row r="228" spans="1:16" ht="15" customHeight="1" x14ac:dyDescent="0.2">
      <c r="A228" s="52"/>
      <c r="B228" s="53"/>
      <c r="C228" s="54"/>
      <c r="D228" s="55"/>
      <c r="E228" s="53"/>
      <c r="F228" s="54"/>
      <c r="G228" s="56"/>
      <c r="H228" s="56"/>
      <c r="I228" s="58"/>
      <c r="J228" s="59"/>
      <c r="K228" s="59"/>
      <c r="L228" s="59"/>
      <c r="M228" s="60"/>
      <c r="N228" s="61"/>
      <c r="O228" s="61"/>
      <c r="P228" s="61"/>
    </row>
    <row r="229" spans="1:16" ht="15" customHeight="1" x14ac:dyDescent="0.2">
      <c r="A229" s="52"/>
      <c r="B229" s="53"/>
      <c r="C229" s="54"/>
      <c r="D229" s="55"/>
      <c r="E229" s="53"/>
      <c r="F229" s="54"/>
      <c r="G229" s="56"/>
      <c r="H229" s="56"/>
      <c r="I229" s="58"/>
      <c r="J229" s="59"/>
      <c r="K229" s="59"/>
      <c r="L229" s="59"/>
      <c r="M229" s="60"/>
      <c r="N229" s="61"/>
      <c r="O229" s="61"/>
      <c r="P229" s="61"/>
    </row>
    <row r="230" spans="1:16" ht="15" customHeight="1" x14ac:dyDescent="0.2">
      <c r="A230" s="52"/>
      <c r="B230" s="53"/>
      <c r="C230" s="54"/>
      <c r="D230" s="55"/>
      <c r="E230" s="53"/>
      <c r="F230" s="54"/>
      <c r="G230" s="56"/>
      <c r="H230" s="56"/>
      <c r="I230" s="58"/>
      <c r="J230" s="59"/>
      <c r="K230" s="59"/>
      <c r="L230" s="59"/>
      <c r="M230" s="60"/>
      <c r="N230" s="61"/>
      <c r="O230" s="61"/>
      <c r="P230" s="61"/>
    </row>
    <row r="231" spans="1:16" ht="15" customHeight="1" x14ac:dyDescent="0.2">
      <c r="A231" s="52"/>
      <c r="B231" s="53"/>
      <c r="C231" s="54"/>
      <c r="D231" s="55"/>
      <c r="E231" s="53"/>
      <c r="F231" s="54"/>
      <c r="G231" s="56"/>
      <c r="H231" s="56"/>
      <c r="I231" s="58"/>
      <c r="J231" s="59"/>
      <c r="K231" s="59"/>
      <c r="L231" s="59"/>
      <c r="M231" s="60"/>
      <c r="N231" s="61"/>
      <c r="O231" s="61"/>
      <c r="P231" s="61"/>
    </row>
    <row r="232" spans="1:16" ht="15" customHeight="1" x14ac:dyDescent="0.2">
      <c r="A232" s="52"/>
      <c r="B232" s="53"/>
      <c r="C232" s="54"/>
      <c r="D232" s="55"/>
      <c r="E232" s="53"/>
      <c r="F232" s="54"/>
      <c r="G232" s="56"/>
      <c r="H232" s="56"/>
      <c r="I232" s="58"/>
      <c r="J232" s="59"/>
      <c r="K232" s="59"/>
      <c r="L232" s="59"/>
      <c r="M232" s="60"/>
      <c r="N232" s="61"/>
      <c r="O232" s="61"/>
      <c r="P232" s="61"/>
    </row>
    <row r="233" spans="1:16" ht="15" customHeight="1" x14ac:dyDescent="0.2">
      <c r="A233" s="52"/>
      <c r="B233" s="53"/>
      <c r="C233" s="54"/>
      <c r="D233" s="55"/>
      <c r="E233" s="53"/>
      <c r="F233" s="54"/>
      <c r="G233" s="56"/>
      <c r="H233" s="56"/>
      <c r="I233" s="58"/>
      <c r="J233" s="59"/>
      <c r="K233" s="59"/>
      <c r="L233" s="59"/>
      <c r="M233" s="60"/>
      <c r="N233" s="61"/>
      <c r="O233" s="61"/>
      <c r="P233" s="61"/>
    </row>
    <row r="234" spans="1:16" ht="15" customHeight="1" x14ac:dyDescent="0.2">
      <c r="A234" s="52"/>
      <c r="B234" s="53"/>
      <c r="C234" s="54"/>
      <c r="D234" s="55"/>
      <c r="E234" s="53"/>
      <c r="F234" s="54"/>
      <c r="G234" s="56"/>
      <c r="H234" s="56"/>
      <c r="I234" s="58"/>
      <c r="J234" s="59"/>
      <c r="K234" s="59"/>
      <c r="L234" s="59"/>
      <c r="M234" s="60"/>
      <c r="N234" s="61"/>
      <c r="O234" s="61"/>
      <c r="P234" s="61"/>
    </row>
    <row r="235" spans="1:16" ht="15" customHeight="1" x14ac:dyDescent="0.2">
      <c r="A235" s="52"/>
      <c r="B235" s="53"/>
      <c r="C235" s="54"/>
      <c r="D235" s="55"/>
      <c r="E235" s="53"/>
      <c r="F235" s="54"/>
      <c r="G235" s="56"/>
      <c r="H235" s="56"/>
      <c r="I235" s="58"/>
      <c r="J235" s="59"/>
      <c r="K235" s="59"/>
      <c r="L235" s="59"/>
      <c r="M235" s="60"/>
      <c r="N235" s="61"/>
      <c r="O235" s="61"/>
      <c r="P235" s="61"/>
    </row>
    <row r="236" spans="1:16" ht="15" customHeight="1" x14ac:dyDescent="0.2">
      <c r="A236" s="52"/>
      <c r="B236" s="53"/>
      <c r="C236" s="54"/>
      <c r="D236" s="55"/>
      <c r="E236" s="53"/>
      <c r="F236" s="54"/>
      <c r="G236" s="56"/>
      <c r="H236" s="56"/>
      <c r="I236" s="58"/>
      <c r="J236" s="59"/>
      <c r="K236" s="59"/>
      <c r="L236" s="59"/>
      <c r="M236" s="60"/>
      <c r="N236" s="61"/>
      <c r="O236" s="61"/>
      <c r="P236" s="61"/>
    </row>
    <row r="237" spans="1:16" ht="15" customHeight="1" x14ac:dyDescent="0.2">
      <c r="A237" s="52"/>
      <c r="B237" s="53"/>
      <c r="C237" s="54"/>
      <c r="D237" s="55"/>
      <c r="E237" s="53"/>
      <c r="F237" s="54"/>
      <c r="G237" s="56"/>
      <c r="H237" s="56"/>
      <c r="I237" s="58"/>
      <c r="J237" s="59"/>
      <c r="K237" s="59"/>
      <c r="L237" s="59"/>
      <c r="M237" s="60"/>
      <c r="N237" s="61"/>
      <c r="O237" s="61"/>
      <c r="P237" s="61"/>
    </row>
    <row r="238" spans="1:16" ht="15" customHeight="1" x14ac:dyDescent="0.2">
      <c r="A238" s="52"/>
      <c r="B238" s="53"/>
      <c r="C238" s="54"/>
      <c r="D238" s="55"/>
      <c r="E238" s="53"/>
      <c r="F238" s="54"/>
      <c r="G238" s="56"/>
      <c r="H238" s="56"/>
      <c r="I238" s="58"/>
      <c r="J238" s="59"/>
      <c r="K238" s="59"/>
      <c r="L238" s="59"/>
      <c r="M238" s="60"/>
      <c r="N238" s="61"/>
      <c r="O238" s="61"/>
      <c r="P238" s="61"/>
    </row>
    <row r="239" spans="1:16" ht="15" customHeight="1" x14ac:dyDescent="0.2">
      <c r="A239" s="52"/>
      <c r="B239" s="53"/>
      <c r="C239" s="54"/>
      <c r="D239" s="55"/>
      <c r="E239" s="53"/>
      <c r="F239" s="54"/>
      <c r="G239" s="56"/>
      <c r="H239" s="56"/>
      <c r="I239" s="58"/>
      <c r="J239" s="59"/>
      <c r="K239" s="59"/>
      <c r="L239" s="59"/>
      <c r="M239" s="60"/>
      <c r="N239" s="61"/>
      <c r="O239" s="61"/>
      <c r="P239" s="61"/>
    </row>
    <row r="240" spans="1:16" ht="15" customHeight="1" x14ac:dyDescent="0.2">
      <c r="A240" s="52"/>
      <c r="B240" s="53"/>
      <c r="C240" s="54"/>
      <c r="D240" s="55"/>
      <c r="E240" s="53"/>
      <c r="F240" s="54"/>
      <c r="G240" s="56"/>
      <c r="H240" s="56"/>
      <c r="I240" s="58"/>
      <c r="J240" s="59"/>
      <c r="K240" s="59"/>
      <c r="L240" s="59"/>
      <c r="M240" s="60"/>
      <c r="N240" s="61"/>
      <c r="O240" s="61"/>
      <c r="P240" s="61"/>
    </row>
    <row r="241" spans="1:16" ht="15" customHeight="1" x14ac:dyDescent="0.2">
      <c r="A241" s="52"/>
      <c r="B241" s="53"/>
      <c r="C241" s="54"/>
      <c r="D241" s="55"/>
      <c r="E241" s="53"/>
      <c r="F241" s="54"/>
      <c r="G241" s="56"/>
      <c r="H241" s="56"/>
      <c r="I241" s="58"/>
      <c r="J241" s="59"/>
      <c r="K241" s="59"/>
      <c r="L241" s="59"/>
      <c r="M241" s="60"/>
      <c r="N241" s="61"/>
      <c r="O241" s="61"/>
      <c r="P241" s="61"/>
    </row>
    <row r="242" spans="1:16" ht="15" customHeight="1" x14ac:dyDescent="0.2">
      <c r="A242" s="52"/>
      <c r="B242" s="53"/>
      <c r="C242" s="54"/>
      <c r="D242" s="55"/>
      <c r="E242" s="53"/>
      <c r="F242" s="54"/>
      <c r="G242" s="56"/>
      <c r="H242" s="56"/>
      <c r="I242" s="58"/>
      <c r="J242" s="59"/>
      <c r="K242" s="59"/>
      <c r="L242" s="59"/>
      <c r="M242" s="60"/>
      <c r="N242" s="61"/>
      <c r="O242" s="61"/>
      <c r="P242" s="61"/>
    </row>
    <row r="243" spans="1:16" ht="15" customHeight="1" x14ac:dyDescent="0.2">
      <c r="A243" s="52"/>
      <c r="B243" s="53"/>
      <c r="C243" s="54"/>
      <c r="D243" s="55"/>
      <c r="E243" s="53"/>
      <c r="F243" s="54"/>
      <c r="G243" s="56"/>
      <c r="H243" s="56"/>
      <c r="I243" s="58"/>
      <c r="J243" s="59"/>
      <c r="K243" s="59"/>
      <c r="L243" s="59"/>
      <c r="M243" s="60"/>
      <c r="N243" s="61"/>
      <c r="O243" s="61"/>
      <c r="P243" s="61"/>
    </row>
    <row r="244" spans="1:16" ht="15" customHeight="1" x14ac:dyDescent="0.2">
      <c r="A244" s="52"/>
      <c r="B244" s="53"/>
      <c r="C244" s="54"/>
      <c r="D244" s="55"/>
      <c r="E244" s="53"/>
      <c r="F244" s="54"/>
      <c r="G244" s="56"/>
      <c r="H244" s="56"/>
      <c r="I244" s="58"/>
      <c r="J244" s="59"/>
      <c r="K244" s="59"/>
      <c r="L244" s="59"/>
      <c r="M244" s="60"/>
      <c r="N244" s="61"/>
      <c r="O244" s="61"/>
      <c r="P244" s="61"/>
    </row>
    <row r="245" spans="1:16" ht="15" customHeight="1" x14ac:dyDescent="0.2">
      <c r="A245" s="52"/>
      <c r="B245" s="53"/>
      <c r="C245" s="54"/>
      <c r="D245" s="55"/>
      <c r="E245" s="53"/>
      <c r="F245" s="54"/>
      <c r="G245" s="56"/>
      <c r="H245" s="56"/>
      <c r="I245" s="58"/>
      <c r="J245" s="59"/>
      <c r="K245" s="59"/>
      <c r="L245" s="59"/>
      <c r="M245" s="60"/>
      <c r="N245" s="61"/>
      <c r="O245" s="61"/>
      <c r="P245" s="61"/>
    </row>
    <row r="246" spans="1:16" ht="15" customHeight="1" x14ac:dyDescent="0.2">
      <c r="A246" s="52"/>
      <c r="B246" s="53"/>
      <c r="C246" s="54"/>
      <c r="D246" s="55"/>
      <c r="E246" s="53"/>
      <c r="F246" s="54"/>
      <c r="G246" s="56"/>
      <c r="H246" s="56"/>
      <c r="I246" s="58"/>
      <c r="J246" s="59"/>
      <c r="K246" s="59"/>
      <c r="L246" s="59"/>
      <c r="M246" s="60"/>
      <c r="N246" s="61"/>
      <c r="O246" s="61"/>
      <c r="P246" s="61"/>
    </row>
    <row r="247" spans="1:16" ht="15" customHeight="1" x14ac:dyDescent="0.2">
      <c r="A247" s="52"/>
      <c r="B247" s="53"/>
      <c r="C247" s="54"/>
      <c r="D247" s="55"/>
      <c r="E247" s="53"/>
      <c r="F247" s="54"/>
      <c r="G247" s="56"/>
      <c r="H247" s="56"/>
      <c r="I247" s="58"/>
      <c r="J247" s="59"/>
      <c r="K247" s="59"/>
      <c r="L247" s="59"/>
      <c r="M247" s="60"/>
      <c r="N247" s="61"/>
      <c r="O247" s="61"/>
      <c r="P247" s="61"/>
    </row>
    <row r="248" spans="1:16" ht="15" customHeight="1" x14ac:dyDescent="0.2">
      <c r="A248" s="52"/>
      <c r="B248" s="53"/>
      <c r="C248" s="54"/>
      <c r="D248" s="55"/>
      <c r="E248" s="53"/>
      <c r="F248" s="54"/>
      <c r="G248" s="56"/>
      <c r="H248" s="56"/>
      <c r="I248" s="58"/>
      <c r="J248" s="59"/>
      <c r="K248" s="59"/>
      <c r="L248" s="59"/>
      <c r="M248" s="60"/>
      <c r="N248" s="61"/>
      <c r="O248" s="61"/>
      <c r="P248" s="61"/>
    </row>
    <row r="249" spans="1:16" ht="15" customHeight="1" x14ac:dyDescent="0.2">
      <c r="A249" s="52"/>
      <c r="B249" s="53"/>
      <c r="C249" s="54"/>
      <c r="D249" s="55"/>
      <c r="E249" s="53"/>
      <c r="F249" s="54"/>
      <c r="G249" s="56"/>
      <c r="H249" s="56"/>
      <c r="I249" s="58"/>
      <c r="J249" s="59"/>
      <c r="K249" s="59"/>
      <c r="L249" s="59"/>
      <c r="M249" s="60"/>
      <c r="N249" s="61"/>
      <c r="O249" s="61"/>
      <c r="P249" s="61"/>
    </row>
    <row r="250" spans="1:16" ht="15" customHeight="1" x14ac:dyDescent="0.2">
      <c r="A250" s="52"/>
      <c r="B250" s="53"/>
      <c r="C250" s="54"/>
      <c r="D250" s="55"/>
      <c r="E250" s="53"/>
      <c r="F250" s="54"/>
      <c r="G250" s="56"/>
      <c r="H250" s="56"/>
      <c r="I250" s="58"/>
      <c r="J250" s="59"/>
      <c r="K250" s="59"/>
      <c r="L250" s="59"/>
      <c r="M250" s="60"/>
      <c r="N250" s="61"/>
      <c r="O250" s="61"/>
      <c r="P250" s="61"/>
    </row>
    <row r="251" spans="1:16" ht="15" customHeight="1" x14ac:dyDescent="0.2">
      <c r="A251" s="52"/>
      <c r="B251" s="53"/>
      <c r="C251" s="54"/>
      <c r="D251" s="55"/>
      <c r="E251" s="53"/>
      <c r="F251" s="54"/>
      <c r="G251" s="56"/>
      <c r="H251" s="56"/>
      <c r="I251" s="58"/>
      <c r="J251" s="59"/>
      <c r="K251" s="59"/>
      <c r="L251" s="59"/>
      <c r="M251" s="60"/>
      <c r="N251" s="61"/>
      <c r="O251" s="61"/>
      <c r="P251" s="61"/>
    </row>
    <row r="252" spans="1:16" ht="15" customHeight="1" x14ac:dyDescent="0.2">
      <c r="A252" s="52"/>
      <c r="B252" s="53"/>
      <c r="C252" s="54"/>
      <c r="D252" s="55"/>
      <c r="E252" s="53"/>
      <c r="F252" s="54"/>
      <c r="G252" s="56"/>
      <c r="H252" s="56"/>
      <c r="I252" s="58"/>
      <c r="J252" s="59"/>
      <c r="K252" s="59"/>
      <c r="L252" s="59"/>
      <c r="M252" s="60"/>
      <c r="N252" s="61"/>
      <c r="O252" s="61"/>
      <c r="P252" s="61"/>
    </row>
    <row r="253" spans="1:16" ht="15" customHeight="1" x14ac:dyDescent="0.2">
      <c r="A253" s="52"/>
      <c r="B253" s="53"/>
      <c r="C253" s="54"/>
      <c r="D253" s="55"/>
      <c r="E253" s="53"/>
      <c r="F253" s="54"/>
      <c r="G253" s="56"/>
      <c r="H253" s="56"/>
      <c r="I253" s="58"/>
      <c r="J253" s="59"/>
      <c r="K253" s="59"/>
      <c r="L253" s="59"/>
      <c r="M253" s="60"/>
      <c r="N253" s="61"/>
      <c r="O253" s="61"/>
      <c r="P253" s="61"/>
    </row>
    <row r="254" spans="1:16" ht="15" customHeight="1" x14ac:dyDescent="0.2">
      <c r="A254" s="52"/>
      <c r="B254" s="53"/>
      <c r="C254" s="54"/>
      <c r="D254" s="55"/>
      <c r="E254" s="53"/>
      <c r="F254" s="54"/>
      <c r="G254" s="56"/>
      <c r="H254" s="56"/>
      <c r="I254" s="58"/>
      <c r="J254" s="59"/>
      <c r="K254" s="59"/>
      <c r="L254" s="59"/>
      <c r="M254" s="60"/>
      <c r="N254" s="61"/>
      <c r="O254" s="61"/>
      <c r="P254" s="61"/>
    </row>
    <row r="255" spans="1:16" ht="15" customHeight="1" x14ac:dyDescent="0.2">
      <c r="A255" s="52"/>
      <c r="B255" s="53"/>
      <c r="C255" s="54"/>
      <c r="D255" s="55"/>
      <c r="E255" s="53"/>
      <c r="F255" s="54"/>
      <c r="G255" s="56"/>
      <c r="H255" s="56"/>
      <c r="I255" s="58"/>
      <c r="J255" s="59"/>
      <c r="K255" s="59"/>
      <c r="L255" s="59"/>
      <c r="M255" s="60"/>
      <c r="N255" s="61"/>
      <c r="O255" s="61"/>
      <c r="P255" s="61"/>
    </row>
    <row r="256" spans="1:16" ht="15" customHeight="1" x14ac:dyDescent="0.2">
      <c r="A256" s="52"/>
      <c r="B256" s="53"/>
      <c r="C256" s="54"/>
      <c r="D256" s="55"/>
      <c r="E256" s="53"/>
      <c r="F256" s="54"/>
      <c r="G256" s="56"/>
      <c r="H256" s="56"/>
      <c r="I256" s="58"/>
      <c r="J256" s="59"/>
      <c r="K256" s="59"/>
      <c r="L256" s="59"/>
      <c r="M256" s="60"/>
      <c r="N256" s="61"/>
      <c r="O256" s="61"/>
      <c r="P256" s="61"/>
    </row>
    <row r="257" spans="1:16" ht="15" customHeight="1" x14ac:dyDescent="0.2">
      <c r="A257" s="52"/>
      <c r="B257" s="53"/>
      <c r="C257" s="54"/>
      <c r="D257" s="55"/>
      <c r="E257" s="53"/>
      <c r="F257" s="54"/>
      <c r="G257" s="56"/>
      <c r="H257" s="56"/>
      <c r="I257" s="58"/>
      <c r="J257" s="59"/>
      <c r="K257" s="59"/>
      <c r="L257" s="59"/>
      <c r="M257" s="60"/>
      <c r="N257" s="61"/>
      <c r="O257" s="61"/>
      <c r="P257" s="61"/>
    </row>
    <row r="258" spans="1:16" ht="15" customHeight="1" x14ac:dyDescent="0.2">
      <c r="A258" s="52"/>
      <c r="B258" s="53"/>
      <c r="C258" s="54"/>
      <c r="D258" s="55"/>
      <c r="E258" s="53"/>
      <c r="F258" s="54"/>
      <c r="G258" s="56"/>
      <c r="H258" s="56"/>
      <c r="I258" s="58"/>
      <c r="J258" s="59"/>
      <c r="K258" s="59"/>
      <c r="L258" s="59"/>
      <c r="M258" s="60"/>
      <c r="N258" s="61"/>
      <c r="O258" s="61"/>
      <c r="P258" s="61"/>
    </row>
    <row r="259" spans="1:16" ht="15" customHeight="1" x14ac:dyDescent="0.2">
      <c r="A259" s="52"/>
      <c r="B259" s="53"/>
      <c r="C259" s="54"/>
      <c r="D259" s="55"/>
      <c r="E259" s="53"/>
      <c r="F259" s="54"/>
      <c r="G259" s="56"/>
      <c r="H259" s="56"/>
      <c r="I259" s="58"/>
      <c r="J259" s="59"/>
      <c r="K259" s="59"/>
      <c r="L259" s="59"/>
      <c r="M259" s="60"/>
      <c r="N259" s="61"/>
      <c r="O259" s="61"/>
      <c r="P259" s="61"/>
    </row>
    <row r="260" spans="1:16" ht="15" customHeight="1" x14ac:dyDescent="0.2">
      <c r="A260" s="52"/>
      <c r="B260" s="53"/>
      <c r="C260" s="54"/>
      <c r="D260" s="55"/>
      <c r="E260" s="53"/>
      <c r="F260" s="54"/>
      <c r="G260" s="56"/>
      <c r="H260" s="56"/>
      <c r="I260" s="58"/>
      <c r="J260" s="59"/>
      <c r="K260" s="59"/>
      <c r="L260" s="59"/>
      <c r="M260" s="60"/>
      <c r="N260" s="61"/>
      <c r="O260" s="61"/>
      <c r="P260" s="61"/>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7" sqref="G7"/>
    </sheetView>
  </sheetViews>
  <sheetFormatPr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51" t="s">
        <v>120</v>
      </c>
      <c r="B1" s="251"/>
      <c r="C1" s="251"/>
      <c r="D1" s="251"/>
      <c r="E1" s="251"/>
      <c r="F1" s="251"/>
      <c r="G1" s="251"/>
      <c r="H1" s="251"/>
    </row>
    <row r="2" spans="1:14" ht="25.5" customHeight="1" x14ac:dyDescent="0.2">
      <c r="A2" s="248" t="str">
        <f>Overview!B4&amp; " - Effective from "&amp;Overview!D4&amp;" - "&amp;Overview!E4&amp;" EDCM import charges"</f>
        <v>SP Distribution - Effective from 1 April 2024 - Final EDCM import charges</v>
      </c>
      <c r="B2" s="249"/>
      <c r="C2" s="249"/>
      <c r="D2" s="249"/>
      <c r="E2" s="249"/>
      <c r="F2" s="249"/>
      <c r="G2" s="249"/>
      <c r="H2" s="250"/>
    </row>
    <row r="3" spans="1:14" s="47" customFormat="1" x14ac:dyDescent="0.2">
      <c r="A3" s="65"/>
      <c r="B3" s="65"/>
      <c r="C3" s="65"/>
      <c r="D3" s="66"/>
      <c r="E3" s="67"/>
      <c r="F3" s="67"/>
      <c r="G3" s="68"/>
      <c r="H3" s="68"/>
      <c r="I3" s="4"/>
      <c r="J3" s="4"/>
      <c r="K3" s="4"/>
      <c r="L3" s="4"/>
      <c r="M3" s="4"/>
      <c r="N3" s="4"/>
    </row>
    <row r="4" spans="1:14" ht="60.75" customHeight="1" x14ac:dyDescent="0.2">
      <c r="A4" s="20" t="s">
        <v>103</v>
      </c>
      <c r="B4" s="48" t="s">
        <v>63</v>
      </c>
      <c r="C4" s="20" t="s">
        <v>64</v>
      </c>
      <c r="D4" s="49" t="s">
        <v>57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8" ht="12.75" customHeight="1" x14ac:dyDescent="0.2">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8" ht="12.75" customHeight="1" x14ac:dyDescent="0.2">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8" ht="12.75" customHeight="1" x14ac:dyDescent="0.2">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8" ht="12.75" customHeight="1" x14ac:dyDescent="0.2">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8" ht="12.75" customHeight="1" x14ac:dyDescent="0.2">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8" ht="12.75" customHeight="1" x14ac:dyDescent="0.2">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8" ht="12.75" customHeight="1" x14ac:dyDescent="0.2">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8" ht="12.75" customHeight="1" x14ac:dyDescent="0.2">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8" ht="12.75" customHeight="1" x14ac:dyDescent="0.2">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8" ht="12.75" customHeight="1" x14ac:dyDescent="0.2">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8" ht="12.75" customHeight="1" x14ac:dyDescent="0.2">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8" ht="12.75" customHeight="1" x14ac:dyDescent="0.2">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8" ht="12.75" customHeight="1" x14ac:dyDescent="0.2">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row>
    <row r="62" spans="1:8" ht="12.75" customHeight="1" x14ac:dyDescent="0.2">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8" ht="12.75" customHeight="1" x14ac:dyDescent="0.2">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8" ht="12.75" customHeight="1" x14ac:dyDescent="0.2">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8" ht="12.75" customHeight="1" x14ac:dyDescent="0.2">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8" ht="12.75" customHeight="1" x14ac:dyDescent="0.2">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8" ht="12.75" customHeight="1" x14ac:dyDescent="0.2">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8" ht="12.75" customHeight="1" x14ac:dyDescent="0.2">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8" ht="12.75" customHeight="1" x14ac:dyDescent="0.2">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8" ht="12.75" customHeight="1" x14ac:dyDescent="0.2">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8" ht="12.75" customHeight="1" x14ac:dyDescent="0.2">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8" ht="12.75" customHeight="1" x14ac:dyDescent="0.2">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row>
    <row r="73" spans="1:8" ht="12.75" customHeight="1" x14ac:dyDescent="0.2">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8" ht="12.75" customHeight="1" x14ac:dyDescent="0.2">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8" ht="12.75" customHeight="1" x14ac:dyDescent="0.2">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8" ht="12.75" customHeight="1" x14ac:dyDescent="0.2">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8" ht="12.75" customHeight="1" x14ac:dyDescent="0.2">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8" ht="12.75" customHeight="1" x14ac:dyDescent="0.2">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8" ht="12.75" customHeight="1" x14ac:dyDescent="0.2">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8" ht="12.75" customHeight="1" x14ac:dyDescent="0.2">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8" ht="12.75" customHeight="1" x14ac:dyDescent="0.2">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8" ht="12.75" customHeight="1" x14ac:dyDescent="0.2">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8" ht="12.75" customHeight="1" x14ac:dyDescent="0.2">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8" ht="12.75" customHeight="1" x14ac:dyDescent="0.2">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8" ht="12.75" customHeight="1" x14ac:dyDescent="0.2">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8" ht="12.75" customHeight="1" x14ac:dyDescent="0.2">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row>
    <row r="119" spans="1:8" ht="12.75" customHeight="1" x14ac:dyDescent="0.2">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8" ht="12.75" customHeight="1" x14ac:dyDescent="0.2">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8" ht="12.75" customHeight="1" x14ac:dyDescent="0.2">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8" ht="12.75" customHeight="1" x14ac:dyDescent="0.2">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8" ht="12.75" customHeight="1" x14ac:dyDescent="0.2">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8" ht="12.75" customHeight="1" x14ac:dyDescent="0.2">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8" ht="12.75" customHeight="1" x14ac:dyDescent="0.2">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8" ht="12.75" customHeight="1" x14ac:dyDescent="0.2">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8" ht="12.75" customHeight="1" x14ac:dyDescent="0.2">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8" ht="12.75" customHeight="1" x14ac:dyDescent="0.2">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row>
    <row r="129" spans="1:8" ht="12.75" customHeight="1" x14ac:dyDescent="0.2">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8" ht="12.75" customHeight="1" x14ac:dyDescent="0.2">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8" ht="12.75" customHeight="1" x14ac:dyDescent="0.2">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8" ht="12.75" customHeight="1" x14ac:dyDescent="0.2">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8" ht="12.75" customHeight="1" x14ac:dyDescent="0.2">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8" ht="12.75" customHeight="1" x14ac:dyDescent="0.2">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8" ht="12.75" customHeight="1" x14ac:dyDescent="0.2">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8" ht="12.75" customHeight="1" x14ac:dyDescent="0.2">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row>
    <row r="137" spans="1:8" ht="12.75" customHeight="1" x14ac:dyDescent="0.2">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8" ht="12.75" customHeight="1" x14ac:dyDescent="0.2">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8" ht="12.75" customHeight="1" x14ac:dyDescent="0.2">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8" ht="12.75" customHeight="1" x14ac:dyDescent="0.2">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8" ht="12.75" customHeight="1" x14ac:dyDescent="0.2">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row>
    <row r="142" spans="1:8" ht="12.75" customHeight="1" x14ac:dyDescent="0.2">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8" ht="12.75" customHeight="1" x14ac:dyDescent="0.2">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8" ht="31.5" x14ac:dyDescent="0.2">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8" ht="31.5" x14ac:dyDescent="0.2">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8" ht="31.5" x14ac:dyDescent="0.2">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8" x14ac:dyDescent="0.2">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8" ht="31.5" x14ac:dyDescent="0.2">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row>
    <row r="149" spans="1:8" ht="31.5" x14ac:dyDescent="0.2">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row>
    <row r="150" spans="1:8" x14ac:dyDescent="0.2">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8" x14ac:dyDescent="0.2">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8" x14ac:dyDescent="0.2">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8" x14ac:dyDescent="0.2">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8" x14ac:dyDescent="0.2">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8" x14ac:dyDescent="0.2">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8" x14ac:dyDescent="0.2">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8" x14ac:dyDescent="0.2">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8" x14ac:dyDescent="0.2">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8" x14ac:dyDescent="0.2">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8" x14ac:dyDescent="0.2">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A10" sqref="A10"/>
    </sheetView>
  </sheetViews>
  <sheetFormatPr defaultRowHeight="15.75" x14ac:dyDescent="0.25"/>
  <cols>
    <col min="1" max="1" width="14.7109375" style="46" customWidth="1"/>
    <col min="2" max="2" width="8.7109375" style="46" customWidth="1"/>
    <col min="3" max="3" width="16" style="62" bestFit="1" customWidth="1"/>
    <col min="4" max="4" width="50.7109375" style="62" customWidth="1"/>
    <col min="5" max="5" width="14.7109375" style="63" customWidth="1"/>
    <col min="6" max="7" width="14.7109375" style="64" customWidth="1"/>
    <col min="8" max="8" width="14.7109375" style="46" customWidth="1"/>
    <col min="9" max="9" width="15.5703125" style="46" customWidth="1"/>
    <col min="10" max="16384" width="9.140625" style="46"/>
  </cols>
  <sheetData>
    <row r="1" spans="1:15" ht="66.75" customHeight="1" x14ac:dyDescent="0.2">
      <c r="A1" s="251" t="s">
        <v>120</v>
      </c>
      <c r="B1" s="251"/>
      <c r="C1" s="251"/>
      <c r="D1" s="251"/>
      <c r="E1" s="251"/>
      <c r="F1" s="251"/>
      <c r="G1" s="251"/>
      <c r="H1" s="251"/>
    </row>
    <row r="2" spans="1:15" ht="25.5" customHeight="1" x14ac:dyDescent="0.2">
      <c r="A2" s="248" t="str">
        <f>Overview!B4&amp; " - Effective from "&amp;Overview!D4&amp;" - "&amp;Overview!E4&amp;" EDCM export charges"</f>
        <v>SP Distribution - Effective from 1 April 2024 - Final EDCM export charges</v>
      </c>
      <c r="B2" s="249"/>
      <c r="C2" s="249"/>
      <c r="D2" s="249"/>
      <c r="E2" s="249"/>
      <c r="F2" s="249"/>
      <c r="G2" s="249"/>
      <c r="H2" s="250"/>
    </row>
    <row r="3" spans="1:15" s="47" customFormat="1" x14ac:dyDescent="0.2">
      <c r="A3" s="65"/>
      <c r="B3" s="65"/>
      <c r="C3" s="65"/>
      <c r="D3" s="66"/>
      <c r="E3" s="67"/>
      <c r="F3" s="67"/>
      <c r="G3" s="68"/>
      <c r="H3" s="68"/>
      <c r="I3" s="4"/>
      <c r="J3" s="4"/>
      <c r="K3" s="4"/>
      <c r="L3" s="4"/>
      <c r="M3" s="4"/>
      <c r="N3" s="4"/>
      <c r="O3" s="4"/>
    </row>
    <row r="4" spans="1:15" ht="60.75" customHeight="1" x14ac:dyDescent="0.2">
      <c r="A4" s="20" t="s">
        <v>104</v>
      </c>
      <c r="B4" s="48" t="s">
        <v>63</v>
      </c>
      <c r="C4" s="20" t="s">
        <v>65</v>
      </c>
      <c r="D4" s="49" t="s">
        <v>57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8" ht="12.75" customHeight="1" x14ac:dyDescent="0.2">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8" ht="12.75" customHeight="1" x14ac:dyDescent="0.2">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8" ht="12.75" customHeight="1" x14ac:dyDescent="0.2">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8" ht="12.75" customHeight="1" x14ac:dyDescent="0.2">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8" ht="12.75" customHeight="1" x14ac:dyDescent="0.2">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8" ht="12.75" customHeight="1" x14ac:dyDescent="0.2">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row>
    <row r="55" spans="1:8" ht="12.75" customHeight="1" x14ac:dyDescent="0.2">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8" ht="12.75" customHeight="1" x14ac:dyDescent="0.2">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8" ht="12.75" customHeight="1" x14ac:dyDescent="0.2">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8" ht="12.75" customHeight="1" x14ac:dyDescent="0.2">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8" ht="12.75" customHeight="1" x14ac:dyDescent="0.2">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8" ht="12.75" customHeight="1" x14ac:dyDescent="0.2">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8" ht="12.75" customHeight="1" x14ac:dyDescent="0.2">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8" ht="12.75" customHeight="1" x14ac:dyDescent="0.2">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8" ht="12.75" customHeight="1" x14ac:dyDescent="0.2">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8" ht="12.75" customHeight="1" x14ac:dyDescent="0.2">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8" ht="12.75" customHeight="1" x14ac:dyDescent="0.2">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row>
    <row r="66" spans="1:8" ht="12.75" customHeight="1" x14ac:dyDescent="0.2">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8" ht="12.75" customHeight="1" x14ac:dyDescent="0.2">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8" ht="12.75" customHeight="1" x14ac:dyDescent="0.2">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8" ht="12.75" customHeight="1" x14ac:dyDescent="0.2">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8" ht="12.75" customHeight="1" x14ac:dyDescent="0.2">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8" ht="12.75" customHeight="1" x14ac:dyDescent="0.2">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8" ht="12.75" customHeight="1" x14ac:dyDescent="0.2">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8" ht="12.75" customHeight="1" x14ac:dyDescent="0.2">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8" ht="12.75" customHeight="1" x14ac:dyDescent="0.2">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8" ht="12.75" customHeight="1" x14ac:dyDescent="0.2">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8" ht="12.75" customHeight="1" x14ac:dyDescent="0.2">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8" ht="12.75" customHeight="1" x14ac:dyDescent="0.2">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8" ht="12.75" customHeight="1" x14ac:dyDescent="0.2">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8" ht="12.75" customHeight="1" x14ac:dyDescent="0.2">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8" ht="12.75" customHeight="1" x14ac:dyDescent="0.2">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8" ht="12.75" customHeight="1" x14ac:dyDescent="0.2">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8" ht="12.75" customHeight="1" x14ac:dyDescent="0.2">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8" ht="12.75" customHeight="1" x14ac:dyDescent="0.2">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8" ht="12.75" customHeight="1" x14ac:dyDescent="0.2">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8" ht="12.75" customHeight="1" x14ac:dyDescent="0.2">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8" ht="12.75" customHeight="1" x14ac:dyDescent="0.2">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8" ht="12.75" customHeight="1" x14ac:dyDescent="0.2">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8" ht="12.75" customHeight="1" x14ac:dyDescent="0.2">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8" ht="12.75" customHeight="1" x14ac:dyDescent="0.2">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8" ht="12.75" customHeight="1" x14ac:dyDescent="0.2">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8" ht="12.75" customHeight="1" x14ac:dyDescent="0.2">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8" ht="12.75" customHeight="1" x14ac:dyDescent="0.2">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row>
    <row r="93" spans="1:8" ht="12.75" customHeight="1" x14ac:dyDescent="0.2">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8" ht="12.75" customHeight="1" x14ac:dyDescent="0.2">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8" ht="12.75" customHeight="1" x14ac:dyDescent="0.2">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8" ht="12.75" customHeight="1" x14ac:dyDescent="0.2">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8" ht="12.75" customHeight="1" x14ac:dyDescent="0.2">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8" ht="12.75" customHeight="1" x14ac:dyDescent="0.2">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8" ht="12.75" customHeight="1" x14ac:dyDescent="0.2">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8" ht="12.75" customHeight="1" x14ac:dyDescent="0.2">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8" ht="12.75" customHeight="1" x14ac:dyDescent="0.2">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8" ht="12.75" customHeight="1" x14ac:dyDescent="0.2">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8" ht="12.75" customHeight="1" x14ac:dyDescent="0.2">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8" ht="12.75" customHeight="1" x14ac:dyDescent="0.2">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8" ht="12.75" customHeight="1" x14ac:dyDescent="0.2">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8" ht="12.75" customHeight="1" x14ac:dyDescent="0.2">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8" ht="12.75" customHeight="1" x14ac:dyDescent="0.2">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8" ht="12.75" customHeight="1" x14ac:dyDescent="0.2">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8" ht="12.75" customHeight="1" x14ac:dyDescent="0.2">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8" ht="12.75" customHeight="1" x14ac:dyDescent="0.2">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row>
    <row r="111" spans="1:8" ht="12.75" customHeight="1" x14ac:dyDescent="0.2">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8" ht="12.75" customHeight="1" x14ac:dyDescent="0.2">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8" ht="12.75" customHeight="1" x14ac:dyDescent="0.2">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8" ht="12.75" customHeight="1" x14ac:dyDescent="0.2">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8" ht="12.75" customHeight="1" x14ac:dyDescent="0.2">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8" ht="12.75" customHeight="1" x14ac:dyDescent="0.2">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8" ht="12.75" customHeight="1" x14ac:dyDescent="0.2">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8" ht="12.75" customHeight="1" x14ac:dyDescent="0.2">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8" ht="12.75" customHeight="1" x14ac:dyDescent="0.2">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8" ht="12.75" customHeight="1" x14ac:dyDescent="0.2">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8" ht="12.75" customHeight="1" x14ac:dyDescent="0.2">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8" ht="12.75" customHeight="1" x14ac:dyDescent="0.2">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row>
    <row r="123" spans="1:8" ht="12.75" customHeight="1" x14ac:dyDescent="0.2">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row>
    <row r="124" spans="1:8" ht="12.75" customHeight="1" x14ac:dyDescent="0.2">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8" ht="12.75" customHeight="1" x14ac:dyDescent="0.2">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8" ht="12.75" customHeight="1" x14ac:dyDescent="0.2">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8" ht="12.75" customHeight="1" x14ac:dyDescent="0.2">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8" ht="12.75" customHeight="1" x14ac:dyDescent="0.2">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E7" sqref="E7"/>
    </sheetView>
  </sheetViews>
  <sheetFormatPr defaultRowHeight="15.75" x14ac:dyDescent="0.25"/>
  <cols>
    <col min="1" max="1" width="27.42578125" style="84" customWidth="1"/>
    <col min="2" max="2" width="11" style="84" customWidth="1"/>
    <col min="3" max="3" width="9.140625" style="84"/>
    <col min="4" max="10" width="16.5703125" style="84" customWidth="1"/>
    <col min="11" max="16384" width="9.140625" style="84"/>
  </cols>
  <sheetData>
    <row r="1" spans="1:12" s="2" customFormat="1" ht="27.75" customHeight="1" x14ac:dyDescent="0.25">
      <c r="A1" s="45" t="s">
        <v>26</v>
      </c>
      <c r="B1" s="41"/>
      <c r="D1" s="41"/>
      <c r="E1" s="41"/>
      <c r="F1" s="41"/>
      <c r="G1" s="77"/>
      <c r="H1" s="3"/>
      <c r="I1" s="3"/>
    </row>
    <row r="2" spans="1:12" s="2" customFormat="1" ht="27" customHeight="1" x14ac:dyDescent="0.25">
      <c r="A2" s="236" t="str">
        <f>Overview!B4&amp; " - Effective from "&amp;Overview!D4&amp;" - "&amp;Overview!E4&amp;" LV and HV tariffs"</f>
        <v>SP Distribution - Effective from 1 April 2024 - Final LV and HV tariffs</v>
      </c>
      <c r="B2" s="236"/>
      <c r="C2" s="236"/>
      <c r="D2" s="236"/>
      <c r="E2" s="236"/>
      <c r="F2" s="236"/>
      <c r="G2" s="236"/>
      <c r="H2" s="236"/>
      <c r="I2" s="236"/>
      <c r="J2" s="236"/>
      <c r="K2" s="3"/>
      <c r="L2" s="3"/>
    </row>
    <row r="3" spans="1:12" s="2" customFormat="1" ht="27" customHeight="1" x14ac:dyDescent="0.25">
      <c r="A3" s="254" t="s">
        <v>213</v>
      </c>
      <c r="B3" s="254"/>
      <c r="C3" s="254"/>
      <c r="D3" s="254"/>
      <c r="E3" s="254"/>
      <c r="F3" s="254"/>
      <c r="G3" s="254"/>
      <c r="H3" s="254"/>
      <c r="I3" s="254"/>
      <c r="J3" s="254"/>
      <c r="K3" s="3"/>
      <c r="L3" s="3"/>
    </row>
    <row r="4" spans="1:12" s="2" customFormat="1" ht="71.25" customHeight="1" x14ac:dyDescent="0.25">
      <c r="A4" s="78"/>
      <c r="B4" s="18" t="s">
        <v>0</v>
      </c>
      <c r="C4" s="19" t="s">
        <v>31</v>
      </c>
      <c r="D4" s="20" t="s">
        <v>214</v>
      </c>
      <c r="E4" s="20" t="s">
        <v>216</v>
      </c>
      <c r="F4" s="20" t="s">
        <v>215</v>
      </c>
      <c r="G4" s="19" t="s">
        <v>32</v>
      </c>
      <c r="H4" s="19"/>
      <c r="I4" s="19"/>
      <c r="J4" s="19"/>
      <c r="K4" s="3"/>
      <c r="L4" s="3"/>
    </row>
    <row r="5" spans="1:12" s="2" customFormat="1" ht="71.25" customHeight="1" x14ac:dyDescent="0.25">
      <c r="A5" s="21" t="s">
        <v>531</v>
      </c>
      <c r="B5" s="79" t="s">
        <v>732</v>
      </c>
      <c r="C5" s="80">
        <v>2</v>
      </c>
      <c r="D5" s="24">
        <v>8.3000000000000007</v>
      </c>
      <c r="E5" s="25">
        <v>0.95299999999999996</v>
      </c>
      <c r="F5" s="26">
        <v>1.7000000000000001E-2</v>
      </c>
      <c r="G5" s="27"/>
      <c r="H5" s="81"/>
      <c r="I5" s="81"/>
      <c r="J5" s="81"/>
      <c r="K5" s="3"/>
      <c r="L5" s="3"/>
    </row>
    <row r="6" spans="1:12" s="2" customFormat="1" ht="71.25" customHeight="1" x14ac:dyDescent="0.25">
      <c r="A6" s="21" t="s">
        <v>770</v>
      </c>
      <c r="B6" s="82" t="s">
        <v>733</v>
      </c>
      <c r="C6" s="80" t="s">
        <v>771</v>
      </c>
      <c r="D6" s="24">
        <v>10.018000000000001</v>
      </c>
      <c r="E6" s="25">
        <v>1.1499999999999999</v>
      </c>
      <c r="F6" s="26">
        <v>2.1000000000000001E-2</v>
      </c>
      <c r="G6" s="27"/>
      <c r="H6" s="81"/>
      <c r="I6" s="81"/>
      <c r="J6" s="81"/>
      <c r="K6" s="3"/>
      <c r="L6" s="3"/>
    </row>
    <row r="7" spans="1:12" s="2" customFormat="1" ht="47.25" x14ac:dyDescent="0.25">
      <c r="A7" s="21" t="s">
        <v>201</v>
      </c>
      <c r="B7" s="82" t="s">
        <v>734</v>
      </c>
      <c r="C7" s="80" t="s">
        <v>473</v>
      </c>
      <c r="D7" s="38">
        <v>25.23</v>
      </c>
      <c r="E7" s="39">
        <v>3.8370000000000002</v>
      </c>
      <c r="F7" s="26">
        <v>2.9350000000000001</v>
      </c>
      <c r="G7" s="83"/>
      <c r="H7" s="81"/>
      <c r="I7" s="81"/>
      <c r="J7" s="81"/>
      <c r="K7" s="3"/>
      <c r="L7" s="3"/>
    </row>
    <row r="8" spans="1:12" x14ac:dyDescent="0.25">
      <c r="A8" s="259" t="s">
        <v>2</v>
      </c>
      <c r="B8" s="255" t="s">
        <v>772</v>
      </c>
      <c r="C8" s="256"/>
      <c r="D8" s="256"/>
      <c r="E8" s="256"/>
      <c r="F8" s="256"/>
      <c r="G8" s="256"/>
      <c r="H8" s="256"/>
      <c r="I8" s="256"/>
      <c r="J8" s="257"/>
    </row>
    <row r="9" spans="1:12" ht="156.75" customHeight="1" x14ac:dyDescent="0.25">
      <c r="A9" s="259"/>
      <c r="B9" s="258" t="s">
        <v>773</v>
      </c>
      <c r="C9" s="258"/>
      <c r="D9" s="258"/>
      <c r="E9" s="258"/>
      <c r="F9" s="258"/>
      <c r="G9" s="258"/>
      <c r="H9" s="258"/>
      <c r="I9" s="258"/>
      <c r="J9" s="258"/>
    </row>
    <row r="10" spans="1:12" x14ac:dyDescent="0.25">
      <c r="A10" s="259"/>
      <c r="B10" s="252"/>
      <c r="C10" s="252"/>
      <c r="D10" s="252"/>
      <c r="E10" s="252"/>
      <c r="F10" s="252"/>
      <c r="G10" s="252"/>
      <c r="H10" s="253"/>
      <c r="I10" s="253"/>
      <c r="J10" s="253"/>
    </row>
    <row r="11" spans="1:12" x14ac:dyDescent="0.25">
      <c r="A11" s="85"/>
      <c r="B11" s="85"/>
      <c r="C11" s="85"/>
      <c r="D11" s="85"/>
      <c r="E11" s="85"/>
      <c r="F11" s="85"/>
      <c r="G11" s="85"/>
      <c r="H11" s="85"/>
      <c r="I11" s="85"/>
      <c r="J11" s="85"/>
    </row>
    <row r="12" spans="1:12" x14ac:dyDescent="0.25">
      <c r="A12" s="85"/>
      <c r="B12" s="85"/>
      <c r="C12" s="85"/>
      <c r="D12" s="85"/>
      <c r="E12" s="85"/>
      <c r="F12" s="85"/>
      <c r="G12" s="85"/>
      <c r="H12" s="85"/>
      <c r="I12" s="85"/>
      <c r="J12" s="85"/>
    </row>
    <row r="13" spans="1:12" s="2" customFormat="1" ht="27" customHeight="1" x14ac:dyDescent="0.25">
      <c r="A13" s="254" t="s">
        <v>210</v>
      </c>
      <c r="B13" s="254"/>
      <c r="C13" s="254"/>
      <c r="D13" s="254"/>
      <c r="E13" s="254"/>
      <c r="F13" s="254"/>
      <c r="G13" s="254"/>
      <c r="H13" s="254"/>
      <c r="I13" s="254"/>
      <c r="J13" s="254"/>
      <c r="K13" s="3"/>
      <c r="L13" s="3"/>
    </row>
    <row r="14" spans="1:12" s="2" customFormat="1" ht="58.5" customHeight="1" x14ac:dyDescent="0.25">
      <c r="A14" s="78"/>
      <c r="B14" s="18" t="s">
        <v>0</v>
      </c>
      <c r="C14" s="19" t="s">
        <v>31</v>
      </c>
      <c r="D14" s="20" t="s">
        <v>214</v>
      </c>
      <c r="E14" s="20" t="s">
        <v>216</v>
      </c>
      <c r="F14" s="20" t="s">
        <v>215</v>
      </c>
      <c r="G14" s="19" t="s">
        <v>32</v>
      </c>
      <c r="H14" s="19" t="s">
        <v>33</v>
      </c>
      <c r="I14" s="18" t="s">
        <v>180</v>
      </c>
      <c r="J14" s="19" t="s">
        <v>60</v>
      </c>
      <c r="K14" s="3"/>
      <c r="L14" s="3"/>
    </row>
    <row r="15" spans="1:12" s="2" customFormat="1" ht="31.5" customHeight="1" x14ac:dyDescent="0.25">
      <c r="A15" s="78"/>
      <c r="B15" s="18"/>
      <c r="C15" s="19"/>
      <c r="D15" s="20"/>
      <c r="E15" s="20"/>
      <c r="F15" s="20"/>
      <c r="G15" s="19"/>
      <c r="H15" s="19"/>
      <c r="I15" s="18"/>
      <c r="J15" s="19"/>
      <c r="K15" s="3"/>
      <c r="L15" s="3"/>
    </row>
    <row r="16" spans="1:12" s="2" customFormat="1" ht="32.25" customHeight="1" x14ac:dyDescent="0.25">
      <c r="A16" s="21"/>
      <c r="B16" s="86"/>
      <c r="C16" s="80">
        <v>0</v>
      </c>
      <c r="D16" s="87"/>
      <c r="E16" s="87"/>
      <c r="F16" s="87"/>
      <c r="G16" s="83"/>
      <c r="H16" s="83"/>
      <c r="I16" s="83"/>
      <c r="J16" s="87"/>
      <c r="K16" s="3"/>
      <c r="L16" s="3"/>
    </row>
    <row r="17" spans="1:10" x14ac:dyDescent="0.25">
      <c r="A17" s="259" t="s">
        <v>2</v>
      </c>
      <c r="B17" s="260" t="s">
        <v>15</v>
      </c>
      <c r="C17" s="260"/>
      <c r="D17" s="260"/>
      <c r="E17" s="260"/>
      <c r="F17" s="260"/>
      <c r="G17" s="260"/>
      <c r="H17" s="261"/>
      <c r="I17" s="261"/>
      <c r="J17" s="261"/>
    </row>
    <row r="18" spans="1:10" x14ac:dyDescent="0.25">
      <c r="A18" s="259"/>
      <c r="B18" s="252" t="s">
        <v>3</v>
      </c>
      <c r="C18" s="252"/>
      <c r="D18" s="252"/>
      <c r="E18" s="252"/>
      <c r="F18" s="252"/>
      <c r="G18" s="252"/>
      <c r="H18" s="253"/>
      <c r="I18" s="253"/>
      <c r="J18" s="253"/>
    </row>
    <row r="19" spans="1:10" x14ac:dyDescent="0.25">
      <c r="A19" s="259"/>
      <c r="B19" s="252" t="s">
        <v>70</v>
      </c>
      <c r="C19" s="252"/>
      <c r="D19" s="252"/>
      <c r="E19" s="252"/>
      <c r="F19" s="252"/>
      <c r="G19" s="252"/>
      <c r="H19" s="253"/>
      <c r="I19" s="253"/>
      <c r="J19" s="253"/>
    </row>
    <row r="20" spans="1:10" x14ac:dyDescent="0.25">
      <c r="A20" s="258"/>
      <c r="B20" s="252" t="s">
        <v>71</v>
      </c>
      <c r="C20" s="252"/>
      <c r="D20" s="252"/>
      <c r="E20" s="252"/>
      <c r="F20" s="252"/>
      <c r="G20" s="252"/>
      <c r="H20" s="253"/>
      <c r="I20" s="253"/>
      <c r="J20" s="253"/>
    </row>
    <row r="21" spans="1:10" x14ac:dyDescent="0.25">
      <c r="A21" s="258"/>
      <c r="B21" s="252" t="s">
        <v>72</v>
      </c>
      <c r="C21" s="252"/>
      <c r="D21" s="252"/>
      <c r="E21" s="252"/>
      <c r="F21" s="252"/>
      <c r="G21" s="252"/>
      <c r="H21" s="253"/>
      <c r="I21" s="253"/>
      <c r="J21" s="253"/>
    </row>
    <row r="22" spans="1:10" x14ac:dyDescent="0.25">
      <c r="A22" s="258"/>
      <c r="B22" s="252" t="s">
        <v>4</v>
      </c>
      <c r="C22" s="252"/>
      <c r="D22" s="252"/>
      <c r="E22" s="252"/>
      <c r="F22" s="252"/>
      <c r="G22" s="252"/>
      <c r="H22" s="253"/>
      <c r="I22" s="253"/>
      <c r="J22" s="253"/>
    </row>
    <row r="23" spans="1:10" x14ac:dyDescent="0.25">
      <c r="A23" s="258"/>
      <c r="B23" s="252"/>
      <c r="C23" s="252"/>
      <c r="D23" s="252"/>
      <c r="E23" s="252"/>
      <c r="F23" s="252"/>
      <c r="G23" s="252"/>
      <c r="H23" s="253"/>
      <c r="I23" s="253"/>
      <c r="J23" s="253"/>
    </row>
    <row r="24" spans="1:10" x14ac:dyDescent="0.25">
      <c r="A24" s="258"/>
      <c r="B24" s="252" t="s">
        <v>5</v>
      </c>
      <c r="C24" s="252"/>
      <c r="D24" s="252"/>
      <c r="E24" s="252"/>
      <c r="F24" s="252"/>
      <c r="G24" s="252"/>
      <c r="H24" s="253"/>
      <c r="I24" s="253"/>
      <c r="J24" s="25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B1" zoomScaleNormal="100" zoomScaleSheetLayoutView="85" workbookViewId="0">
      <selection activeCell="C15" sqref="C15"/>
    </sheetView>
  </sheetViews>
  <sheetFormatPr defaultRowHeight="27.75" customHeight="1" x14ac:dyDescent="0.25"/>
  <cols>
    <col min="1" max="1" width="58" style="2" bestFit="1" customWidth="1"/>
    <col min="2" max="2" width="17.7109375" style="41" customWidth="1"/>
    <col min="3" max="4" width="17.7109375" style="2" customWidth="1"/>
    <col min="5" max="7" width="17.7109375" style="41" customWidth="1"/>
    <col min="8" max="9" width="17.7109375" style="42" customWidth="1"/>
    <col min="10" max="10" width="17.7109375" style="3" customWidth="1"/>
    <col min="11" max="11" width="0.85546875" style="3" customWidth="1"/>
    <col min="12" max="17" width="15.5703125" style="2" customWidth="1"/>
    <col min="18" max="16384" width="9.140625" style="2"/>
  </cols>
  <sheetData>
    <row r="1" spans="1:13" ht="27.75" customHeight="1" x14ac:dyDescent="0.25">
      <c r="A1" s="45" t="s">
        <v>26</v>
      </c>
      <c r="B1" s="262" t="s">
        <v>176</v>
      </c>
      <c r="C1" s="263"/>
      <c r="D1" s="263"/>
      <c r="F1" s="264" t="s">
        <v>179</v>
      </c>
      <c r="G1" s="265"/>
      <c r="H1" s="266"/>
      <c r="I1" s="3"/>
      <c r="J1" s="2"/>
      <c r="K1" s="2"/>
    </row>
    <row r="2" spans="1:13" ht="31.5" customHeight="1" x14ac:dyDescent="0.2">
      <c r="A2" s="267" t="str">
        <f>Overview!B4&amp; " - Effective from "&amp;Overview!D4&amp;" - "&amp;Overview!E4&amp;" LDNO tariffs"</f>
        <v>SP Distribution - Effective from 1 April 2024 - Final LDNO tariffs</v>
      </c>
      <c r="B2" s="267"/>
      <c r="C2" s="267"/>
      <c r="D2" s="267"/>
      <c r="E2" s="267"/>
      <c r="F2" s="267"/>
      <c r="G2" s="267"/>
      <c r="H2" s="267"/>
      <c r="I2" s="267"/>
      <c r="J2" s="267"/>
      <c r="K2" s="216">
        <v>1</v>
      </c>
    </row>
    <row r="3" spans="1:13" ht="8.25" customHeight="1" x14ac:dyDescent="0.2">
      <c r="A3" s="88"/>
      <c r="B3" s="88"/>
      <c r="C3" s="88"/>
      <c r="D3" s="88"/>
      <c r="E3" s="88"/>
      <c r="F3" s="88"/>
      <c r="G3" s="88"/>
      <c r="H3" s="88"/>
      <c r="I3" s="88"/>
      <c r="J3" s="88"/>
      <c r="K3" s="216">
        <v>1</v>
      </c>
    </row>
    <row r="4" spans="1:13" ht="27" customHeight="1" x14ac:dyDescent="0.25">
      <c r="A4" s="236" t="s">
        <v>211</v>
      </c>
      <c r="B4" s="236"/>
      <c r="C4" s="236"/>
      <c r="D4" s="236"/>
      <c r="E4" s="89"/>
      <c r="F4" s="236" t="s">
        <v>212</v>
      </c>
      <c r="G4" s="236"/>
      <c r="H4" s="236"/>
      <c r="I4" s="236"/>
      <c r="J4" s="236"/>
      <c r="K4" s="216">
        <v>1</v>
      </c>
      <c r="L4" s="3"/>
    </row>
    <row r="5" spans="1:13" ht="32.25" customHeight="1" x14ac:dyDescent="0.25">
      <c r="A5" s="7" t="s">
        <v>15</v>
      </c>
      <c r="B5" s="8" t="s">
        <v>108</v>
      </c>
      <c r="C5" s="90" t="s">
        <v>109</v>
      </c>
      <c r="D5" s="9" t="s">
        <v>110</v>
      </c>
      <c r="E5" s="4"/>
      <c r="F5" s="240"/>
      <c r="G5" s="241"/>
      <c r="H5" s="10" t="s">
        <v>115</v>
      </c>
      <c r="I5" s="11" t="s">
        <v>116</v>
      </c>
      <c r="J5" s="9" t="s">
        <v>110</v>
      </c>
      <c r="K5" s="216">
        <v>1</v>
      </c>
      <c r="L5" s="3"/>
      <c r="M5" s="3"/>
    </row>
    <row r="6" spans="1:13" ht="56.25" customHeight="1" x14ac:dyDescent="0.25">
      <c r="A6" s="12" t="s">
        <v>111</v>
      </c>
      <c r="B6" s="91" t="s">
        <v>724</v>
      </c>
      <c r="C6" s="92" t="s">
        <v>725</v>
      </c>
      <c r="D6" s="17" t="s">
        <v>726</v>
      </c>
      <c r="E6" s="4"/>
      <c r="F6" s="275" t="s">
        <v>112</v>
      </c>
      <c r="G6" s="275"/>
      <c r="H6" s="14"/>
      <c r="I6" s="17" t="s">
        <v>729</v>
      </c>
      <c r="J6" s="17" t="s">
        <v>726</v>
      </c>
      <c r="K6" s="216">
        <v>1</v>
      </c>
      <c r="L6" s="3"/>
      <c r="M6" s="3"/>
    </row>
    <row r="7" spans="1:13" ht="56.25" customHeight="1" x14ac:dyDescent="0.25">
      <c r="A7" s="12" t="s">
        <v>22</v>
      </c>
      <c r="B7" s="14"/>
      <c r="C7" s="92" t="s">
        <v>728</v>
      </c>
      <c r="D7" s="17" t="s">
        <v>727</v>
      </c>
      <c r="E7" s="4"/>
      <c r="F7" s="275" t="s">
        <v>113</v>
      </c>
      <c r="G7" s="275"/>
      <c r="H7" s="91" t="s">
        <v>724</v>
      </c>
      <c r="I7" s="17" t="s">
        <v>725</v>
      </c>
      <c r="J7" s="17" t="s">
        <v>726</v>
      </c>
      <c r="K7" s="216">
        <v>1</v>
      </c>
      <c r="L7" s="3"/>
      <c r="M7" s="3"/>
    </row>
    <row r="8" spans="1:13" ht="67.5" customHeight="1" x14ac:dyDescent="0.25">
      <c r="A8" s="15" t="s">
        <v>20</v>
      </c>
      <c r="B8" s="272" t="s">
        <v>21</v>
      </c>
      <c r="C8" s="273"/>
      <c r="D8" s="274"/>
      <c r="E8" s="4"/>
      <c r="F8" s="275" t="s">
        <v>774</v>
      </c>
      <c r="G8" s="275"/>
      <c r="H8" s="14"/>
      <c r="I8" s="17" t="s">
        <v>729</v>
      </c>
      <c r="J8" s="17" t="s">
        <v>726</v>
      </c>
      <c r="K8" s="216">
        <v>1</v>
      </c>
      <c r="L8" s="3"/>
      <c r="M8" s="3"/>
    </row>
    <row r="9" spans="1:13" s="93" customFormat="1" ht="55.5" customHeight="1" x14ac:dyDescent="0.25">
      <c r="A9" s="6"/>
      <c r="E9" s="94"/>
      <c r="F9" s="270" t="s">
        <v>119</v>
      </c>
      <c r="G9" s="271"/>
      <c r="H9" s="14"/>
      <c r="I9" s="17" t="s">
        <v>728</v>
      </c>
      <c r="J9" s="17" t="s">
        <v>731</v>
      </c>
      <c r="K9" s="216">
        <v>1</v>
      </c>
      <c r="L9" s="85"/>
      <c r="M9" s="85"/>
    </row>
    <row r="10" spans="1:13" ht="27.75" customHeight="1" x14ac:dyDescent="0.2">
      <c r="F10" s="268" t="s">
        <v>20</v>
      </c>
      <c r="G10" s="268"/>
      <c r="H10" s="269" t="s">
        <v>21</v>
      </c>
      <c r="I10" s="269"/>
      <c r="J10" s="269"/>
      <c r="K10" s="216">
        <v>1</v>
      </c>
    </row>
    <row r="11" spans="1:13" ht="15" customHeight="1" x14ac:dyDescent="0.25">
      <c r="K11" s="216">
        <v>1</v>
      </c>
    </row>
    <row r="12" spans="1:13" ht="15" customHeight="1" x14ac:dyDescent="0.25">
      <c r="K12" s="216">
        <v>1</v>
      </c>
    </row>
    <row r="13" spans="1:13" ht="47.25" x14ac:dyDescent="0.2">
      <c r="A13" s="95" t="s">
        <v>178</v>
      </c>
      <c r="B13" s="95" t="s">
        <v>521</v>
      </c>
      <c r="C13" s="96" t="s">
        <v>31</v>
      </c>
      <c r="D13" s="20" t="s">
        <v>214</v>
      </c>
      <c r="E13" s="20" t="s">
        <v>216</v>
      </c>
      <c r="F13" s="20" t="s">
        <v>215</v>
      </c>
      <c r="G13" s="96" t="s">
        <v>32</v>
      </c>
      <c r="H13" s="96" t="s">
        <v>33</v>
      </c>
      <c r="I13" s="96" t="s">
        <v>180</v>
      </c>
      <c r="J13" s="96" t="s">
        <v>60</v>
      </c>
      <c r="K13" s="216">
        <v>1</v>
      </c>
    </row>
    <row r="14" spans="1:13" ht="27.75" customHeight="1" x14ac:dyDescent="0.2">
      <c r="A14" s="97" t="s">
        <v>552</v>
      </c>
      <c r="B14" s="86"/>
      <c r="C14" s="98"/>
      <c r="D14" s="24">
        <v>4.9279999999999999</v>
      </c>
      <c r="E14" s="25">
        <v>0.56599999999999995</v>
      </c>
      <c r="F14" s="26">
        <v>0.01</v>
      </c>
      <c r="G14" s="99">
        <v>15.21</v>
      </c>
      <c r="H14" s="100"/>
      <c r="I14" s="101"/>
      <c r="J14" s="29"/>
      <c r="K14" s="216">
        <v>1</v>
      </c>
    </row>
    <row r="15" spans="1:13" ht="27.75" customHeight="1" x14ac:dyDescent="0.2">
      <c r="A15" s="97" t="s">
        <v>553</v>
      </c>
      <c r="B15" s="86"/>
      <c r="C15" s="98"/>
      <c r="D15" s="24">
        <v>4.9279999999999999</v>
      </c>
      <c r="E15" s="25">
        <v>0.56599999999999995</v>
      </c>
      <c r="F15" s="26">
        <v>0.01</v>
      </c>
      <c r="G15" s="100"/>
      <c r="H15" s="100"/>
      <c r="I15" s="101"/>
      <c r="J15" s="29"/>
      <c r="K15" s="216">
        <v>1</v>
      </c>
    </row>
    <row r="16" spans="1:13" ht="27.75" customHeight="1" x14ac:dyDescent="0.2">
      <c r="A16" s="97" t="s">
        <v>554</v>
      </c>
      <c r="B16" s="86"/>
      <c r="C16" s="98"/>
      <c r="D16" s="24">
        <v>5.9480000000000004</v>
      </c>
      <c r="E16" s="25">
        <v>0.68300000000000005</v>
      </c>
      <c r="F16" s="26">
        <v>1.2E-2</v>
      </c>
      <c r="G16" s="99">
        <v>3.87</v>
      </c>
      <c r="H16" s="100"/>
      <c r="I16" s="101"/>
      <c r="J16" s="29"/>
      <c r="K16" s="216">
        <v>1</v>
      </c>
    </row>
    <row r="17" spans="1:11" ht="27.75" customHeight="1" x14ac:dyDescent="0.2">
      <c r="A17" s="97" t="s">
        <v>555</v>
      </c>
      <c r="B17" s="86"/>
      <c r="C17" s="98"/>
      <c r="D17" s="24">
        <v>5.9480000000000004</v>
      </c>
      <c r="E17" s="25">
        <v>0.68300000000000005</v>
      </c>
      <c r="F17" s="26">
        <v>1.2E-2</v>
      </c>
      <c r="G17" s="99">
        <v>18.97</v>
      </c>
      <c r="H17" s="100"/>
      <c r="I17" s="101"/>
      <c r="J17" s="29"/>
      <c r="K17" s="216">
        <v>1</v>
      </c>
    </row>
    <row r="18" spans="1:11" ht="27.75" customHeight="1" x14ac:dyDescent="0.2">
      <c r="A18" s="97" t="s">
        <v>556</v>
      </c>
      <c r="B18" s="86"/>
      <c r="C18" s="98"/>
      <c r="D18" s="24">
        <v>5.9480000000000004</v>
      </c>
      <c r="E18" s="25">
        <v>0.68300000000000005</v>
      </c>
      <c r="F18" s="26">
        <v>1.2E-2</v>
      </c>
      <c r="G18" s="99">
        <v>38.57</v>
      </c>
      <c r="H18" s="100"/>
      <c r="I18" s="101"/>
      <c r="J18" s="29"/>
      <c r="K18" s="216">
        <v>1</v>
      </c>
    </row>
    <row r="19" spans="1:11" ht="27.75" customHeight="1" x14ac:dyDescent="0.2">
      <c r="A19" s="97" t="s">
        <v>557</v>
      </c>
      <c r="B19" s="86"/>
      <c r="C19" s="98"/>
      <c r="D19" s="24">
        <v>5.9480000000000004</v>
      </c>
      <c r="E19" s="25">
        <v>0.68300000000000005</v>
      </c>
      <c r="F19" s="26">
        <v>1.2E-2</v>
      </c>
      <c r="G19" s="99">
        <v>78.819999999999993</v>
      </c>
      <c r="H19" s="100"/>
      <c r="I19" s="101"/>
      <c r="J19" s="29"/>
      <c r="K19" s="216">
        <v>1</v>
      </c>
    </row>
    <row r="20" spans="1:11" ht="27.75" customHeight="1" x14ac:dyDescent="0.2">
      <c r="A20" s="97" t="s">
        <v>558</v>
      </c>
      <c r="B20" s="86"/>
      <c r="C20" s="98"/>
      <c r="D20" s="24">
        <v>5.9480000000000004</v>
      </c>
      <c r="E20" s="25">
        <v>0.68300000000000005</v>
      </c>
      <c r="F20" s="26">
        <v>1.2E-2</v>
      </c>
      <c r="G20" s="99">
        <v>224.21</v>
      </c>
      <c r="H20" s="100"/>
      <c r="I20" s="101"/>
      <c r="J20" s="29"/>
      <c r="K20" s="216">
        <v>1</v>
      </c>
    </row>
    <row r="21" spans="1:11" ht="27.75" customHeight="1" x14ac:dyDescent="0.2">
      <c r="A21" s="97" t="s">
        <v>475</v>
      </c>
      <c r="B21" s="86"/>
      <c r="C21" s="98"/>
      <c r="D21" s="24">
        <v>5.9480000000000004</v>
      </c>
      <c r="E21" s="25">
        <v>0.68300000000000005</v>
      </c>
      <c r="F21" s="26">
        <v>1.2E-2</v>
      </c>
      <c r="G21" s="100"/>
      <c r="H21" s="100"/>
      <c r="I21" s="101"/>
      <c r="J21" s="29"/>
      <c r="K21" s="216">
        <v>1</v>
      </c>
    </row>
    <row r="22" spans="1:11" ht="27.75" customHeight="1" x14ac:dyDescent="0.2">
      <c r="A22" s="97" t="s">
        <v>559</v>
      </c>
      <c r="B22" s="86"/>
      <c r="C22" s="98"/>
      <c r="D22" s="24">
        <v>4.3010000000000002</v>
      </c>
      <c r="E22" s="25">
        <v>0.46700000000000003</v>
      </c>
      <c r="F22" s="26">
        <v>8.0000000000000002E-3</v>
      </c>
      <c r="G22" s="99">
        <v>14.42</v>
      </c>
      <c r="H22" s="99">
        <v>1.75</v>
      </c>
      <c r="I22" s="102">
        <v>2.54</v>
      </c>
      <c r="J22" s="37">
        <v>8.8999999999999996E-2</v>
      </c>
      <c r="K22" s="216">
        <v>1</v>
      </c>
    </row>
    <row r="23" spans="1:11" ht="27.75" customHeight="1" x14ac:dyDescent="0.2">
      <c r="A23" s="97" t="s">
        <v>560</v>
      </c>
      <c r="B23" s="86"/>
      <c r="C23" s="98"/>
      <c r="D23" s="24">
        <v>4.3010000000000002</v>
      </c>
      <c r="E23" s="25">
        <v>0.46700000000000003</v>
      </c>
      <c r="F23" s="26">
        <v>8.0000000000000002E-3</v>
      </c>
      <c r="G23" s="99">
        <v>423.64</v>
      </c>
      <c r="H23" s="99">
        <v>1.75</v>
      </c>
      <c r="I23" s="102">
        <v>2.54</v>
      </c>
      <c r="J23" s="37">
        <v>8.8999999999999996E-2</v>
      </c>
      <c r="K23" s="216">
        <v>1</v>
      </c>
    </row>
    <row r="24" spans="1:11" ht="27.75" customHeight="1" x14ac:dyDescent="0.2">
      <c r="A24" s="97" t="s">
        <v>561</v>
      </c>
      <c r="B24" s="86"/>
      <c r="C24" s="98"/>
      <c r="D24" s="24">
        <v>4.3010000000000002</v>
      </c>
      <c r="E24" s="25">
        <v>0.46700000000000003</v>
      </c>
      <c r="F24" s="26">
        <v>8.0000000000000002E-3</v>
      </c>
      <c r="G24" s="99">
        <v>729.51</v>
      </c>
      <c r="H24" s="99">
        <v>1.75</v>
      </c>
      <c r="I24" s="102">
        <v>2.54</v>
      </c>
      <c r="J24" s="37">
        <v>8.8999999999999996E-2</v>
      </c>
      <c r="K24" s="216">
        <v>1</v>
      </c>
    </row>
    <row r="25" spans="1:11" ht="27.75" customHeight="1" x14ac:dyDescent="0.2">
      <c r="A25" s="97" t="s">
        <v>562</v>
      </c>
      <c r="B25" s="86"/>
      <c r="C25" s="98"/>
      <c r="D25" s="24">
        <v>4.3010000000000002</v>
      </c>
      <c r="E25" s="25">
        <v>0.46700000000000003</v>
      </c>
      <c r="F25" s="26">
        <v>8.0000000000000002E-3</v>
      </c>
      <c r="G25" s="99">
        <v>1220.25</v>
      </c>
      <c r="H25" s="99">
        <v>1.75</v>
      </c>
      <c r="I25" s="102">
        <v>2.54</v>
      </c>
      <c r="J25" s="37">
        <v>8.8999999999999996E-2</v>
      </c>
      <c r="K25" s="216">
        <v>1</v>
      </c>
    </row>
    <row r="26" spans="1:11" ht="27.75" customHeight="1" x14ac:dyDescent="0.2">
      <c r="A26" s="97" t="s">
        <v>563</v>
      </c>
      <c r="B26" s="86"/>
      <c r="C26" s="98"/>
      <c r="D26" s="24">
        <v>4.3010000000000002</v>
      </c>
      <c r="E26" s="25">
        <v>0.46700000000000003</v>
      </c>
      <c r="F26" s="26">
        <v>8.0000000000000002E-3</v>
      </c>
      <c r="G26" s="99">
        <v>2640.04</v>
      </c>
      <c r="H26" s="99">
        <v>1.75</v>
      </c>
      <c r="I26" s="102">
        <v>2.54</v>
      </c>
      <c r="J26" s="37">
        <v>8.8999999999999996E-2</v>
      </c>
      <c r="K26" s="216">
        <v>1</v>
      </c>
    </row>
    <row r="27" spans="1:11" ht="27.75" customHeight="1" x14ac:dyDescent="0.2">
      <c r="A27" s="97" t="s">
        <v>476</v>
      </c>
      <c r="B27" s="86"/>
      <c r="C27" s="103"/>
      <c r="D27" s="38">
        <v>14.981</v>
      </c>
      <c r="E27" s="39">
        <v>2.278</v>
      </c>
      <c r="F27" s="26">
        <v>1.7430000000000001</v>
      </c>
      <c r="G27" s="100"/>
      <c r="H27" s="100"/>
      <c r="I27" s="101"/>
      <c r="J27" s="29"/>
      <c r="K27" s="216">
        <v>1</v>
      </c>
    </row>
    <row r="28" spans="1:11" ht="27.75" customHeight="1" x14ac:dyDescent="0.2">
      <c r="A28" s="97" t="s">
        <v>477</v>
      </c>
      <c r="B28" s="86"/>
      <c r="C28" s="103"/>
      <c r="D28" s="24">
        <v>-6.5279999999999996</v>
      </c>
      <c r="E28" s="25">
        <v>-0.75</v>
      </c>
      <c r="F28" s="26">
        <v>-1.2999999999999999E-2</v>
      </c>
      <c r="G28" s="99">
        <v>0</v>
      </c>
      <c r="H28" s="100"/>
      <c r="I28" s="101"/>
      <c r="J28" s="29"/>
      <c r="K28" s="216">
        <v>1</v>
      </c>
    </row>
    <row r="29" spans="1:11" ht="27.75" customHeight="1" x14ac:dyDescent="0.2">
      <c r="A29" s="97" t="s">
        <v>478</v>
      </c>
      <c r="B29" s="86"/>
      <c r="C29" s="103"/>
      <c r="D29" s="24">
        <v>-6.5279999999999996</v>
      </c>
      <c r="E29" s="25">
        <v>-0.75</v>
      </c>
      <c r="F29" s="26">
        <v>-1.2999999999999999E-2</v>
      </c>
      <c r="G29" s="99">
        <v>0</v>
      </c>
      <c r="H29" s="100"/>
      <c r="I29" s="101"/>
      <c r="J29" s="37">
        <v>0.13500000000000001</v>
      </c>
      <c r="K29" s="216">
        <v>1</v>
      </c>
    </row>
    <row r="30" spans="1:11" ht="27.75" customHeight="1" x14ac:dyDescent="0.2">
      <c r="A30" s="104" t="s">
        <v>564</v>
      </c>
      <c r="B30" s="86"/>
      <c r="C30" s="103"/>
      <c r="D30" s="24">
        <v>3.262</v>
      </c>
      <c r="E30" s="25">
        <v>0.375</v>
      </c>
      <c r="F30" s="26">
        <v>7.0000000000000001E-3</v>
      </c>
      <c r="G30" s="99">
        <v>10.23</v>
      </c>
      <c r="H30" s="100"/>
      <c r="I30" s="101"/>
      <c r="J30" s="29"/>
      <c r="K30" s="216">
        <v>1</v>
      </c>
    </row>
    <row r="31" spans="1:11" ht="27.75" customHeight="1" x14ac:dyDescent="0.2">
      <c r="A31" s="104" t="s">
        <v>565</v>
      </c>
      <c r="B31" s="86"/>
      <c r="C31" s="103"/>
      <c r="D31" s="24">
        <v>3.262</v>
      </c>
      <c r="E31" s="25">
        <v>0.375</v>
      </c>
      <c r="F31" s="26">
        <v>7.0000000000000001E-3</v>
      </c>
      <c r="G31" s="100"/>
      <c r="H31" s="100"/>
      <c r="I31" s="101"/>
      <c r="J31" s="29"/>
      <c r="K31" s="216">
        <v>1</v>
      </c>
    </row>
    <row r="32" spans="1:11" ht="27.75" customHeight="1" x14ac:dyDescent="0.2">
      <c r="A32" s="104" t="s">
        <v>566</v>
      </c>
      <c r="B32" s="86"/>
      <c r="C32" s="103"/>
      <c r="D32" s="24">
        <v>3.9369999999999998</v>
      </c>
      <c r="E32" s="25">
        <v>0.45200000000000001</v>
      </c>
      <c r="F32" s="26">
        <v>8.0000000000000002E-3</v>
      </c>
      <c r="G32" s="99">
        <v>2.67</v>
      </c>
      <c r="H32" s="100"/>
      <c r="I32" s="101"/>
      <c r="J32" s="29"/>
      <c r="K32" s="216">
        <v>1</v>
      </c>
    </row>
    <row r="33" spans="1:11" ht="27.75" customHeight="1" x14ac:dyDescent="0.2">
      <c r="A33" s="104" t="s">
        <v>567</v>
      </c>
      <c r="B33" s="86"/>
      <c r="C33" s="103"/>
      <c r="D33" s="24">
        <v>3.9369999999999998</v>
      </c>
      <c r="E33" s="25">
        <v>0.45200000000000001</v>
      </c>
      <c r="F33" s="26">
        <v>8.0000000000000002E-3</v>
      </c>
      <c r="G33" s="99">
        <v>12.66</v>
      </c>
      <c r="H33" s="100"/>
      <c r="I33" s="101"/>
      <c r="J33" s="29"/>
      <c r="K33" s="216">
        <v>1</v>
      </c>
    </row>
    <row r="34" spans="1:11" ht="27.75" customHeight="1" x14ac:dyDescent="0.2">
      <c r="A34" s="104" t="s">
        <v>568</v>
      </c>
      <c r="B34" s="86"/>
      <c r="C34" s="103"/>
      <c r="D34" s="24">
        <v>3.9369999999999998</v>
      </c>
      <c r="E34" s="25">
        <v>0.45200000000000001</v>
      </c>
      <c r="F34" s="26">
        <v>8.0000000000000002E-3</v>
      </c>
      <c r="G34" s="99">
        <v>25.64</v>
      </c>
      <c r="H34" s="100"/>
      <c r="I34" s="101"/>
      <c r="J34" s="29"/>
      <c r="K34" s="216">
        <v>1</v>
      </c>
    </row>
    <row r="35" spans="1:11" ht="27.75" customHeight="1" x14ac:dyDescent="0.2">
      <c r="A35" s="104" t="s">
        <v>569</v>
      </c>
      <c r="B35" s="86"/>
      <c r="C35" s="103"/>
      <c r="D35" s="24">
        <v>3.9369999999999998</v>
      </c>
      <c r="E35" s="25">
        <v>0.45200000000000001</v>
      </c>
      <c r="F35" s="26">
        <v>8.0000000000000002E-3</v>
      </c>
      <c r="G35" s="99">
        <v>52.27</v>
      </c>
      <c r="H35" s="100"/>
      <c r="I35" s="101"/>
      <c r="J35" s="29"/>
      <c r="K35" s="216">
        <v>1</v>
      </c>
    </row>
    <row r="36" spans="1:11" ht="27.75" customHeight="1" x14ac:dyDescent="0.2">
      <c r="A36" s="104" t="s">
        <v>570</v>
      </c>
      <c r="B36" s="86"/>
      <c r="C36" s="103"/>
      <c r="D36" s="24">
        <v>3.9369999999999998</v>
      </c>
      <c r="E36" s="25">
        <v>0.45200000000000001</v>
      </c>
      <c r="F36" s="26">
        <v>8.0000000000000002E-3</v>
      </c>
      <c r="G36" s="99">
        <v>148.51</v>
      </c>
      <c r="H36" s="100"/>
      <c r="I36" s="101"/>
      <c r="J36" s="29"/>
      <c r="K36" s="216">
        <v>1</v>
      </c>
    </row>
    <row r="37" spans="1:11" ht="27.75" customHeight="1" x14ac:dyDescent="0.2">
      <c r="A37" s="104" t="s">
        <v>479</v>
      </c>
      <c r="B37" s="86"/>
      <c r="C37" s="103"/>
      <c r="D37" s="24">
        <v>3.9369999999999998</v>
      </c>
      <c r="E37" s="25">
        <v>0.45200000000000001</v>
      </c>
      <c r="F37" s="26">
        <v>8.0000000000000002E-3</v>
      </c>
      <c r="G37" s="100"/>
      <c r="H37" s="100"/>
      <c r="I37" s="101"/>
      <c r="J37" s="29"/>
      <c r="K37" s="216">
        <v>1</v>
      </c>
    </row>
    <row r="38" spans="1:11" ht="27.75" customHeight="1" x14ac:dyDescent="0.2">
      <c r="A38" s="104" t="s">
        <v>571</v>
      </c>
      <c r="B38" s="86"/>
      <c r="C38" s="103"/>
      <c r="D38" s="24">
        <v>2.847</v>
      </c>
      <c r="E38" s="25">
        <v>0.309</v>
      </c>
      <c r="F38" s="26">
        <v>5.0000000000000001E-3</v>
      </c>
      <c r="G38" s="99">
        <v>9.65</v>
      </c>
      <c r="H38" s="99">
        <v>1.1599999999999999</v>
      </c>
      <c r="I38" s="102">
        <v>1.68</v>
      </c>
      <c r="J38" s="37">
        <v>5.8999999999999997E-2</v>
      </c>
      <c r="K38" s="216">
        <v>1</v>
      </c>
    </row>
    <row r="39" spans="1:11" ht="27.75" customHeight="1" x14ac:dyDescent="0.2">
      <c r="A39" s="104" t="s">
        <v>572</v>
      </c>
      <c r="B39" s="86"/>
      <c r="C39" s="103"/>
      <c r="D39" s="24">
        <v>2.847</v>
      </c>
      <c r="E39" s="25">
        <v>0.309</v>
      </c>
      <c r="F39" s="26">
        <v>5.0000000000000001E-3</v>
      </c>
      <c r="G39" s="99">
        <v>280.51</v>
      </c>
      <c r="H39" s="99">
        <v>1.1599999999999999</v>
      </c>
      <c r="I39" s="102">
        <v>1.68</v>
      </c>
      <c r="J39" s="37">
        <v>5.8999999999999997E-2</v>
      </c>
      <c r="K39" s="216">
        <v>1</v>
      </c>
    </row>
    <row r="40" spans="1:11" ht="27.75" customHeight="1" x14ac:dyDescent="0.2">
      <c r="A40" s="104" t="s">
        <v>573</v>
      </c>
      <c r="B40" s="86"/>
      <c r="C40" s="103"/>
      <c r="D40" s="24">
        <v>2.847</v>
      </c>
      <c r="E40" s="25">
        <v>0.309</v>
      </c>
      <c r="F40" s="26">
        <v>5.0000000000000001E-3</v>
      </c>
      <c r="G40" s="99">
        <v>482.96</v>
      </c>
      <c r="H40" s="99">
        <v>1.1599999999999999</v>
      </c>
      <c r="I40" s="102">
        <v>1.68</v>
      </c>
      <c r="J40" s="37">
        <v>5.8999999999999997E-2</v>
      </c>
      <c r="K40" s="216">
        <v>1</v>
      </c>
    </row>
    <row r="41" spans="1:11" ht="27.75" customHeight="1" x14ac:dyDescent="0.2">
      <c r="A41" s="104" t="s">
        <v>574</v>
      </c>
      <c r="B41" s="86"/>
      <c r="C41" s="103"/>
      <c r="D41" s="24">
        <v>2.847</v>
      </c>
      <c r="E41" s="25">
        <v>0.309</v>
      </c>
      <c r="F41" s="26">
        <v>5.0000000000000001E-3</v>
      </c>
      <c r="G41" s="99">
        <v>807.78</v>
      </c>
      <c r="H41" s="99">
        <v>1.1599999999999999</v>
      </c>
      <c r="I41" s="102">
        <v>1.68</v>
      </c>
      <c r="J41" s="37">
        <v>5.8999999999999997E-2</v>
      </c>
      <c r="K41" s="216">
        <v>1</v>
      </c>
    </row>
    <row r="42" spans="1:11" ht="27.75" customHeight="1" x14ac:dyDescent="0.2">
      <c r="A42" s="104" t="s">
        <v>575</v>
      </c>
      <c r="B42" s="86"/>
      <c r="C42" s="103"/>
      <c r="D42" s="24">
        <v>2.847</v>
      </c>
      <c r="E42" s="25">
        <v>0.309</v>
      </c>
      <c r="F42" s="26">
        <v>5.0000000000000001E-3</v>
      </c>
      <c r="G42" s="99">
        <v>1747.53</v>
      </c>
      <c r="H42" s="99">
        <v>1.1599999999999999</v>
      </c>
      <c r="I42" s="102">
        <v>1.68</v>
      </c>
      <c r="J42" s="37">
        <v>5.8999999999999997E-2</v>
      </c>
      <c r="K42" s="216">
        <v>1</v>
      </c>
    </row>
    <row r="43" spans="1:11" ht="27.75" customHeight="1" x14ac:dyDescent="0.2">
      <c r="A43" s="104" t="s">
        <v>576</v>
      </c>
      <c r="B43" s="86"/>
      <c r="C43" s="103"/>
      <c r="D43" s="24">
        <v>2.7629999999999999</v>
      </c>
      <c r="E43" s="25">
        <v>0.248</v>
      </c>
      <c r="F43" s="26">
        <v>4.0000000000000001E-3</v>
      </c>
      <c r="G43" s="99">
        <v>5.87</v>
      </c>
      <c r="H43" s="99">
        <v>3.6</v>
      </c>
      <c r="I43" s="102">
        <v>4.0999999999999996</v>
      </c>
      <c r="J43" s="37">
        <v>0.05</v>
      </c>
      <c r="K43" s="216">
        <v>1</v>
      </c>
    </row>
    <row r="44" spans="1:11" ht="27.75" customHeight="1" x14ac:dyDescent="0.2">
      <c r="A44" s="104" t="s">
        <v>577</v>
      </c>
      <c r="B44" s="86"/>
      <c r="C44" s="103"/>
      <c r="D44" s="24">
        <v>2.7629999999999999</v>
      </c>
      <c r="E44" s="25">
        <v>0.248</v>
      </c>
      <c r="F44" s="26">
        <v>4.0000000000000001E-3</v>
      </c>
      <c r="G44" s="99">
        <v>462.78</v>
      </c>
      <c r="H44" s="99">
        <v>3.6</v>
      </c>
      <c r="I44" s="102">
        <v>4.0999999999999996</v>
      </c>
      <c r="J44" s="37">
        <v>0.05</v>
      </c>
      <c r="K44" s="216">
        <v>1</v>
      </c>
    </row>
    <row r="45" spans="1:11" ht="27.75" customHeight="1" x14ac:dyDescent="0.2">
      <c r="A45" s="104" t="s">
        <v>578</v>
      </c>
      <c r="B45" s="86"/>
      <c r="C45" s="103"/>
      <c r="D45" s="24">
        <v>2.7629999999999999</v>
      </c>
      <c r="E45" s="25">
        <v>0.248</v>
      </c>
      <c r="F45" s="26">
        <v>4.0000000000000001E-3</v>
      </c>
      <c r="G45" s="99">
        <v>804.31</v>
      </c>
      <c r="H45" s="99">
        <v>3.6</v>
      </c>
      <c r="I45" s="102">
        <v>4.0999999999999996</v>
      </c>
      <c r="J45" s="37">
        <v>0.05</v>
      </c>
      <c r="K45" s="216">
        <v>1</v>
      </c>
    </row>
    <row r="46" spans="1:11" ht="27.75" customHeight="1" x14ac:dyDescent="0.2">
      <c r="A46" s="104" t="s">
        <v>579</v>
      </c>
      <c r="B46" s="86"/>
      <c r="C46" s="103"/>
      <c r="D46" s="24">
        <v>2.7629999999999999</v>
      </c>
      <c r="E46" s="25">
        <v>0.248</v>
      </c>
      <c r="F46" s="26">
        <v>4.0000000000000001E-3</v>
      </c>
      <c r="G46" s="99">
        <v>1352.25</v>
      </c>
      <c r="H46" s="99">
        <v>3.6</v>
      </c>
      <c r="I46" s="102">
        <v>4.0999999999999996</v>
      </c>
      <c r="J46" s="37">
        <v>0.05</v>
      </c>
      <c r="K46" s="216">
        <v>1</v>
      </c>
    </row>
    <row r="47" spans="1:11" ht="27.75" customHeight="1" x14ac:dyDescent="0.2">
      <c r="A47" s="104" t="s">
        <v>580</v>
      </c>
      <c r="B47" s="86"/>
      <c r="C47" s="103"/>
      <c r="D47" s="24">
        <v>2.7629999999999999</v>
      </c>
      <c r="E47" s="25">
        <v>0.248</v>
      </c>
      <c r="F47" s="26">
        <v>4.0000000000000001E-3</v>
      </c>
      <c r="G47" s="99">
        <v>2937.52</v>
      </c>
      <c r="H47" s="99">
        <v>3.6</v>
      </c>
      <c r="I47" s="102">
        <v>4.0999999999999996</v>
      </c>
      <c r="J47" s="37">
        <v>0.05</v>
      </c>
      <c r="K47" s="216">
        <v>1</v>
      </c>
    </row>
    <row r="48" spans="1:11" ht="27.75" customHeight="1" x14ac:dyDescent="0.2">
      <c r="A48" s="104" t="s">
        <v>581</v>
      </c>
      <c r="B48" s="86"/>
      <c r="C48" s="103"/>
      <c r="D48" s="24">
        <v>2.1960000000000002</v>
      </c>
      <c r="E48" s="25">
        <v>0.17399999999999999</v>
      </c>
      <c r="F48" s="26">
        <v>2E-3</v>
      </c>
      <c r="G48" s="99">
        <v>96.91</v>
      </c>
      <c r="H48" s="99">
        <v>4.54</v>
      </c>
      <c r="I48" s="102">
        <v>5.59</v>
      </c>
      <c r="J48" s="37">
        <v>3.5999999999999997E-2</v>
      </c>
      <c r="K48" s="216">
        <v>1</v>
      </c>
    </row>
    <row r="49" spans="1:11" ht="27.75" customHeight="1" x14ac:dyDescent="0.2">
      <c r="A49" s="104" t="s">
        <v>582</v>
      </c>
      <c r="B49" s="86"/>
      <c r="C49" s="103"/>
      <c r="D49" s="24">
        <v>2.1960000000000002</v>
      </c>
      <c r="E49" s="25">
        <v>0.17399999999999999</v>
      </c>
      <c r="F49" s="26">
        <v>2E-3</v>
      </c>
      <c r="G49" s="99">
        <v>2717.16</v>
      </c>
      <c r="H49" s="99">
        <v>4.54</v>
      </c>
      <c r="I49" s="102">
        <v>5.59</v>
      </c>
      <c r="J49" s="37">
        <v>3.5999999999999997E-2</v>
      </c>
      <c r="K49" s="216">
        <v>1</v>
      </c>
    </row>
    <row r="50" spans="1:11" ht="27.75" customHeight="1" x14ac:dyDescent="0.2">
      <c r="A50" s="104" t="s">
        <v>583</v>
      </c>
      <c r="B50" s="86"/>
      <c r="C50" s="103"/>
      <c r="D50" s="24">
        <v>2.1960000000000002</v>
      </c>
      <c r="E50" s="25">
        <v>0.17399999999999999</v>
      </c>
      <c r="F50" s="26">
        <v>2E-3</v>
      </c>
      <c r="G50" s="99">
        <v>8042.1</v>
      </c>
      <c r="H50" s="99">
        <v>4.54</v>
      </c>
      <c r="I50" s="102">
        <v>5.59</v>
      </c>
      <c r="J50" s="37">
        <v>3.5999999999999997E-2</v>
      </c>
      <c r="K50" s="216">
        <v>1</v>
      </c>
    </row>
    <row r="51" spans="1:11" ht="27.75" customHeight="1" x14ac:dyDescent="0.2">
      <c r="A51" s="104" t="s">
        <v>584</v>
      </c>
      <c r="B51" s="86"/>
      <c r="C51" s="103"/>
      <c r="D51" s="24">
        <v>2.1960000000000002</v>
      </c>
      <c r="E51" s="25">
        <v>0.17399999999999999</v>
      </c>
      <c r="F51" s="26">
        <v>2E-3</v>
      </c>
      <c r="G51" s="99">
        <v>16293.01</v>
      </c>
      <c r="H51" s="99">
        <v>4.54</v>
      </c>
      <c r="I51" s="102">
        <v>5.59</v>
      </c>
      <c r="J51" s="37">
        <v>3.5999999999999997E-2</v>
      </c>
      <c r="K51" s="216">
        <v>1</v>
      </c>
    </row>
    <row r="52" spans="1:11" ht="27.75" customHeight="1" x14ac:dyDescent="0.2">
      <c r="A52" s="104" t="s">
        <v>585</v>
      </c>
      <c r="B52" s="86"/>
      <c r="C52" s="103"/>
      <c r="D52" s="24">
        <v>2.1960000000000002</v>
      </c>
      <c r="E52" s="25">
        <v>0.17399999999999999</v>
      </c>
      <c r="F52" s="26">
        <v>2E-3</v>
      </c>
      <c r="G52" s="99">
        <v>43053.82</v>
      </c>
      <c r="H52" s="99">
        <v>4.54</v>
      </c>
      <c r="I52" s="102">
        <v>5.59</v>
      </c>
      <c r="J52" s="37">
        <v>3.5999999999999997E-2</v>
      </c>
      <c r="K52" s="216">
        <v>1</v>
      </c>
    </row>
    <row r="53" spans="1:11" ht="27.75" customHeight="1" x14ac:dyDescent="0.2">
      <c r="A53" s="104" t="s">
        <v>480</v>
      </c>
      <c r="B53" s="86"/>
      <c r="C53" s="103"/>
      <c r="D53" s="38">
        <v>9.9160000000000004</v>
      </c>
      <c r="E53" s="39">
        <v>1.508</v>
      </c>
      <c r="F53" s="26">
        <v>1.1539999999999999</v>
      </c>
      <c r="G53" s="100"/>
      <c r="H53" s="100"/>
      <c r="I53" s="101"/>
      <c r="J53" s="29"/>
      <c r="K53" s="216">
        <v>1</v>
      </c>
    </row>
    <row r="54" spans="1:11" ht="27.75" customHeight="1" x14ac:dyDescent="0.2">
      <c r="A54" s="104" t="s">
        <v>481</v>
      </c>
      <c r="B54" s="86"/>
      <c r="C54" s="103"/>
      <c r="D54" s="24">
        <v>-6.5279999999999996</v>
      </c>
      <c r="E54" s="25">
        <v>-0.75</v>
      </c>
      <c r="F54" s="26">
        <v>-1.2999999999999999E-2</v>
      </c>
      <c r="G54" s="99">
        <v>0</v>
      </c>
      <c r="H54" s="100"/>
      <c r="I54" s="101"/>
      <c r="J54" s="29"/>
      <c r="K54" s="216">
        <v>1</v>
      </c>
    </row>
    <row r="55" spans="1:11" ht="27.75" customHeight="1" x14ac:dyDescent="0.2">
      <c r="A55" s="104" t="s">
        <v>482</v>
      </c>
      <c r="B55" s="86"/>
      <c r="C55" s="103"/>
      <c r="D55" s="24">
        <v>-5.6840000000000002</v>
      </c>
      <c r="E55" s="25">
        <v>-0.63500000000000001</v>
      </c>
      <c r="F55" s="26">
        <v>-1.0999999999999999E-2</v>
      </c>
      <c r="G55" s="99">
        <v>0</v>
      </c>
      <c r="H55" s="100"/>
      <c r="I55" s="101"/>
      <c r="J55" s="29"/>
      <c r="K55" s="216">
        <v>1</v>
      </c>
    </row>
    <row r="56" spans="1:11" ht="27.75" customHeight="1" x14ac:dyDescent="0.2">
      <c r="A56" s="104" t="s">
        <v>483</v>
      </c>
      <c r="B56" s="86"/>
      <c r="C56" s="103"/>
      <c r="D56" s="24">
        <v>-6.5279999999999996</v>
      </c>
      <c r="E56" s="25">
        <v>-0.75</v>
      </c>
      <c r="F56" s="26">
        <v>-1.2999999999999999E-2</v>
      </c>
      <c r="G56" s="99">
        <v>0</v>
      </c>
      <c r="H56" s="100"/>
      <c r="I56" s="101"/>
      <c r="J56" s="37">
        <v>0.13500000000000001</v>
      </c>
      <c r="K56" s="216">
        <v>1</v>
      </c>
    </row>
    <row r="57" spans="1:11" ht="27.75" customHeight="1" x14ac:dyDescent="0.2">
      <c r="A57" s="104" t="s">
        <v>484</v>
      </c>
      <c r="B57" s="86"/>
      <c r="C57" s="103"/>
      <c r="D57" s="24">
        <v>-5.6840000000000002</v>
      </c>
      <c r="E57" s="25">
        <v>-0.63500000000000001</v>
      </c>
      <c r="F57" s="26">
        <v>-1.0999999999999999E-2</v>
      </c>
      <c r="G57" s="99">
        <v>0</v>
      </c>
      <c r="H57" s="100"/>
      <c r="I57" s="101"/>
      <c r="J57" s="37">
        <v>0.11700000000000001</v>
      </c>
      <c r="K57" s="216">
        <v>1</v>
      </c>
    </row>
    <row r="58" spans="1:11" ht="27.75" customHeight="1" x14ac:dyDescent="0.2">
      <c r="A58" s="104" t="s">
        <v>485</v>
      </c>
      <c r="B58" s="86"/>
      <c r="C58" s="103"/>
      <c r="D58" s="24">
        <v>-3.512</v>
      </c>
      <c r="E58" s="25">
        <v>-0.313</v>
      </c>
      <c r="F58" s="26">
        <v>-5.0000000000000001E-3</v>
      </c>
      <c r="G58" s="99">
        <v>0</v>
      </c>
      <c r="H58" s="100"/>
      <c r="I58" s="101"/>
      <c r="J58" s="37">
        <v>9.6000000000000002E-2</v>
      </c>
      <c r="K58" s="216">
        <v>1</v>
      </c>
    </row>
    <row r="59" spans="1:11" ht="27.75" customHeight="1" x14ac:dyDescent="0.2">
      <c r="A59" s="97" t="s">
        <v>674</v>
      </c>
      <c r="B59" s="86"/>
      <c r="C59" s="103"/>
      <c r="D59" s="24">
        <v>1.9390000000000001</v>
      </c>
      <c r="E59" s="25">
        <v>0.223</v>
      </c>
      <c r="F59" s="26">
        <v>4.0000000000000001E-3</v>
      </c>
      <c r="G59" s="99">
        <v>6.27</v>
      </c>
      <c r="H59" s="100"/>
      <c r="I59" s="101"/>
      <c r="J59" s="29"/>
      <c r="K59" s="216">
        <v>2</v>
      </c>
    </row>
    <row r="60" spans="1:11" ht="27.75" customHeight="1" x14ac:dyDescent="0.2">
      <c r="A60" s="97" t="s">
        <v>675</v>
      </c>
      <c r="B60" s="86"/>
      <c r="C60" s="103"/>
      <c r="D60" s="24">
        <v>1.9390000000000001</v>
      </c>
      <c r="E60" s="25">
        <v>0.223</v>
      </c>
      <c r="F60" s="26">
        <v>4.0000000000000001E-3</v>
      </c>
      <c r="G60" s="100"/>
      <c r="H60" s="100"/>
      <c r="I60" s="101"/>
      <c r="J60" s="29"/>
      <c r="K60" s="216">
        <v>2</v>
      </c>
    </row>
    <row r="61" spans="1:11" ht="27.75" customHeight="1" x14ac:dyDescent="0.2">
      <c r="A61" s="97" t="s">
        <v>676</v>
      </c>
      <c r="B61" s="86"/>
      <c r="C61" s="103"/>
      <c r="D61" s="24">
        <v>2.34</v>
      </c>
      <c r="E61" s="25">
        <v>0.26900000000000002</v>
      </c>
      <c r="F61" s="26">
        <v>5.0000000000000001E-3</v>
      </c>
      <c r="G61" s="99">
        <v>1.71</v>
      </c>
      <c r="H61" s="100"/>
      <c r="I61" s="101"/>
      <c r="J61" s="29"/>
      <c r="K61" s="216">
        <v>2</v>
      </c>
    </row>
    <row r="62" spans="1:11" ht="27.75" customHeight="1" x14ac:dyDescent="0.2">
      <c r="A62" s="97" t="s">
        <v>677</v>
      </c>
      <c r="B62" s="86"/>
      <c r="C62" s="103"/>
      <c r="D62" s="24">
        <v>2.34</v>
      </c>
      <c r="E62" s="25">
        <v>0.26900000000000002</v>
      </c>
      <c r="F62" s="26">
        <v>5.0000000000000001E-3</v>
      </c>
      <c r="G62" s="99">
        <v>7.65</v>
      </c>
      <c r="H62" s="100"/>
      <c r="I62" s="101"/>
      <c r="J62" s="29"/>
      <c r="K62" s="216">
        <v>2</v>
      </c>
    </row>
    <row r="63" spans="1:11" ht="27.75" customHeight="1" x14ac:dyDescent="0.2">
      <c r="A63" s="97" t="s">
        <v>678</v>
      </c>
      <c r="B63" s="86"/>
      <c r="C63" s="103"/>
      <c r="D63" s="24">
        <v>2.34</v>
      </c>
      <c r="E63" s="25">
        <v>0.26900000000000002</v>
      </c>
      <c r="F63" s="26">
        <v>5.0000000000000001E-3</v>
      </c>
      <c r="G63" s="99">
        <v>15.36</v>
      </c>
      <c r="H63" s="100"/>
      <c r="I63" s="101"/>
      <c r="J63" s="29"/>
      <c r="K63" s="216">
        <v>2</v>
      </c>
    </row>
    <row r="64" spans="1:11" ht="27.75" customHeight="1" x14ac:dyDescent="0.2">
      <c r="A64" s="97" t="s">
        <v>679</v>
      </c>
      <c r="B64" s="86"/>
      <c r="C64" s="103"/>
      <c r="D64" s="24">
        <v>2.34</v>
      </c>
      <c r="E64" s="25">
        <v>0.26900000000000002</v>
      </c>
      <c r="F64" s="26">
        <v>5.0000000000000001E-3</v>
      </c>
      <c r="G64" s="99">
        <v>31.19</v>
      </c>
      <c r="H64" s="100"/>
      <c r="I64" s="101"/>
      <c r="J64" s="29"/>
      <c r="K64" s="216">
        <v>2</v>
      </c>
    </row>
    <row r="65" spans="1:11" ht="27.75" customHeight="1" x14ac:dyDescent="0.2">
      <c r="A65" s="97" t="s">
        <v>680</v>
      </c>
      <c r="B65" s="86"/>
      <c r="C65" s="103"/>
      <c r="D65" s="24">
        <v>2.34</v>
      </c>
      <c r="E65" s="25">
        <v>0.26900000000000002</v>
      </c>
      <c r="F65" s="26">
        <v>5.0000000000000001E-3</v>
      </c>
      <c r="G65" s="99">
        <v>88.39</v>
      </c>
      <c r="H65" s="100"/>
      <c r="I65" s="101"/>
      <c r="J65" s="29"/>
      <c r="K65" s="216">
        <v>2</v>
      </c>
    </row>
    <row r="66" spans="1:11" ht="27.75" customHeight="1" x14ac:dyDescent="0.2">
      <c r="A66" s="97" t="s">
        <v>486</v>
      </c>
      <c r="B66" s="86"/>
      <c r="C66" s="103"/>
      <c r="D66" s="24">
        <v>2.34</v>
      </c>
      <c r="E66" s="25">
        <v>0.26900000000000002</v>
      </c>
      <c r="F66" s="26">
        <v>5.0000000000000001E-3</v>
      </c>
      <c r="G66" s="100"/>
      <c r="H66" s="100"/>
      <c r="I66" s="101"/>
      <c r="J66" s="29"/>
      <c r="K66" s="216">
        <v>2</v>
      </c>
    </row>
    <row r="67" spans="1:11" ht="27.75" customHeight="1" x14ac:dyDescent="0.2">
      <c r="A67" s="97" t="s">
        <v>681</v>
      </c>
      <c r="B67" s="86"/>
      <c r="C67" s="103"/>
      <c r="D67" s="24">
        <v>1.6919999999999999</v>
      </c>
      <c r="E67" s="25">
        <v>0.184</v>
      </c>
      <c r="F67" s="26">
        <v>3.0000000000000001E-3</v>
      </c>
      <c r="G67" s="99">
        <v>5.86</v>
      </c>
      <c r="H67" s="99">
        <v>0.69</v>
      </c>
      <c r="I67" s="102">
        <v>1</v>
      </c>
      <c r="J67" s="37">
        <v>3.5000000000000003E-2</v>
      </c>
      <c r="K67" s="216">
        <v>2</v>
      </c>
    </row>
    <row r="68" spans="1:11" ht="27.75" customHeight="1" x14ac:dyDescent="0.2">
      <c r="A68" s="97" t="s">
        <v>682</v>
      </c>
      <c r="B68" s="86"/>
      <c r="C68" s="103"/>
      <c r="D68" s="24">
        <v>1.6919999999999999</v>
      </c>
      <c r="E68" s="25">
        <v>0.184</v>
      </c>
      <c r="F68" s="26">
        <v>3.0000000000000001E-3</v>
      </c>
      <c r="G68" s="99">
        <v>166.84</v>
      </c>
      <c r="H68" s="99">
        <v>0.69</v>
      </c>
      <c r="I68" s="102">
        <v>1</v>
      </c>
      <c r="J68" s="37">
        <v>3.5000000000000003E-2</v>
      </c>
      <c r="K68" s="216">
        <v>2</v>
      </c>
    </row>
    <row r="69" spans="1:11" ht="27.75" customHeight="1" x14ac:dyDescent="0.2">
      <c r="A69" s="97" t="s">
        <v>683</v>
      </c>
      <c r="B69" s="86"/>
      <c r="C69" s="103"/>
      <c r="D69" s="24">
        <v>1.6919999999999999</v>
      </c>
      <c r="E69" s="25">
        <v>0.184</v>
      </c>
      <c r="F69" s="26">
        <v>3.0000000000000001E-3</v>
      </c>
      <c r="G69" s="99">
        <v>287.16000000000003</v>
      </c>
      <c r="H69" s="99">
        <v>0.69</v>
      </c>
      <c r="I69" s="102">
        <v>1</v>
      </c>
      <c r="J69" s="37">
        <v>3.5000000000000003E-2</v>
      </c>
      <c r="K69" s="216">
        <v>2</v>
      </c>
    </row>
    <row r="70" spans="1:11" ht="27.75" customHeight="1" x14ac:dyDescent="0.2">
      <c r="A70" s="97" t="s">
        <v>684</v>
      </c>
      <c r="B70" s="86"/>
      <c r="C70" s="103"/>
      <c r="D70" s="24">
        <v>1.6919999999999999</v>
      </c>
      <c r="E70" s="25">
        <v>0.184</v>
      </c>
      <c r="F70" s="26">
        <v>3.0000000000000001E-3</v>
      </c>
      <c r="G70" s="99">
        <v>480.21</v>
      </c>
      <c r="H70" s="99">
        <v>0.69</v>
      </c>
      <c r="I70" s="102">
        <v>1</v>
      </c>
      <c r="J70" s="37">
        <v>3.5000000000000003E-2</v>
      </c>
      <c r="K70" s="216">
        <v>2</v>
      </c>
    </row>
    <row r="71" spans="1:11" ht="27.75" customHeight="1" x14ac:dyDescent="0.2">
      <c r="A71" s="97" t="s">
        <v>685</v>
      </c>
      <c r="B71" s="86"/>
      <c r="C71" s="103"/>
      <c r="D71" s="24">
        <v>1.6919999999999999</v>
      </c>
      <c r="E71" s="25">
        <v>0.184</v>
      </c>
      <c r="F71" s="26">
        <v>3.0000000000000001E-3</v>
      </c>
      <c r="G71" s="99">
        <v>1038.73</v>
      </c>
      <c r="H71" s="99">
        <v>0.69</v>
      </c>
      <c r="I71" s="102">
        <v>1</v>
      </c>
      <c r="J71" s="37">
        <v>3.5000000000000003E-2</v>
      </c>
      <c r="K71" s="216">
        <v>2</v>
      </c>
    </row>
    <row r="72" spans="1:11" ht="27.75" customHeight="1" x14ac:dyDescent="0.2">
      <c r="A72" s="97" t="s">
        <v>686</v>
      </c>
      <c r="B72" s="86"/>
      <c r="C72" s="103"/>
      <c r="D72" s="24">
        <v>1.59</v>
      </c>
      <c r="E72" s="25">
        <v>0.14299999999999999</v>
      </c>
      <c r="F72" s="26">
        <v>2E-3</v>
      </c>
      <c r="G72" s="99">
        <v>3.51</v>
      </c>
      <c r="H72" s="99">
        <v>2.0699999999999998</v>
      </c>
      <c r="I72" s="102">
        <v>2.36</v>
      </c>
      <c r="J72" s="37">
        <v>2.9000000000000001E-2</v>
      </c>
      <c r="K72" s="216">
        <v>2</v>
      </c>
    </row>
    <row r="73" spans="1:11" ht="27.75" customHeight="1" x14ac:dyDescent="0.2">
      <c r="A73" s="97" t="s">
        <v>687</v>
      </c>
      <c r="B73" s="86"/>
      <c r="C73" s="103"/>
      <c r="D73" s="24">
        <v>1.59</v>
      </c>
      <c r="E73" s="25">
        <v>0.14299999999999999</v>
      </c>
      <c r="F73" s="26">
        <v>2E-3</v>
      </c>
      <c r="G73" s="99">
        <v>266.37</v>
      </c>
      <c r="H73" s="99">
        <v>2.0699999999999998</v>
      </c>
      <c r="I73" s="102">
        <v>2.36</v>
      </c>
      <c r="J73" s="37">
        <v>2.9000000000000001E-2</v>
      </c>
      <c r="K73" s="216">
        <v>2</v>
      </c>
    </row>
    <row r="74" spans="1:11" ht="27.75" customHeight="1" x14ac:dyDescent="0.2">
      <c r="A74" s="97" t="s">
        <v>688</v>
      </c>
      <c r="B74" s="86"/>
      <c r="C74" s="103"/>
      <c r="D74" s="24">
        <v>1.59</v>
      </c>
      <c r="E74" s="25">
        <v>0.14299999999999999</v>
      </c>
      <c r="F74" s="26">
        <v>2E-3</v>
      </c>
      <c r="G74" s="99">
        <v>462.85</v>
      </c>
      <c r="H74" s="99">
        <v>2.0699999999999998</v>
      </c>
      <c r="I74" s="102">
        <v>2.36</v>
      </c>
      <c r="J74" s="37">
        <v>2.9000000000000001E-2</v>
      </c>
      <c r="K74" s="216">
        <v>2</v>
      </c>
    </row>
    <row r="75" spans="1:11" ht="27.75" customHeight="1" x14ac:dyDescent="0.2">
      <c r="A75" s="97" t="s">
        <v>689</v>
      </c>
      <c r="B75" s="86"/>
      <c r="C75" s="103"/>
      <c r="D75" s="24">
        <v>1.59</v>
      </c>
      <c r="E75" s="25">
        <v>0.14299999999999999</v>
      </c>
      <c r="F75" s="26">
        <v>2E-3</v>
      </c>
      <c r="G75" s="99">
        <v>778.09</v>
      </c>
      <c r="H75" s="99">
        <v>2.0699999999999998</v>
      </c>
      <c r="I75" s="102">
        <v>2.36</v>
      </c>
      <c r="J75" s="37">
        <v>2.9000000000000001E-2</v>
      </c>
      <c r="K75" s="216">
        <v>2</v>
      </c>
    </row>
    <row r="76" spans="1:11" ht="27.75" customHeight="1" x14ac:dyDescent="0.2">
      <c r="A76" s="97" t="s">
        <v>690</v>
      </c>
      <c r="B76" s="86"/>
      <c r="C76" s="103"/>
      <c r="D76" s="24">
        <v>1.59</v>
      </c>
      <c r="E76" s="25">
        <v>0.14299999999999999</v>
      </c>
      <c r="F76" s="26">
        <v>2E-3</v>
      </c>
      <c r="G76" s="99">
        <v>1690.1</v>
      </c>
      <c r="H76" s="99">
        <v>2.0699999999999998</v>
      </c>
      <c r="I76" s="102">
        <v>2.36</v>
      </c>
      <c r="J76" s="37">
        <v>2.9000000000000001E-2</v>
      </c>
      <c r="K76" s="216">
        <v>2</v>
      </c>
    </row>
    <row r="77" spans="1:11" ht="27.75" customHeight="1" x14ac:dyDescent="0.2">
      <c r="A77" s="97" t="s">
        <v>691</v>
      </c>
      <c r="B77" s="86"/>
      <c r="C77" s="103"/>
      <c r="D77" s="24">
        <v>1.248</v>
      </c>
      <c r="E77" s="25">
        <v>9.9000000000000005E-2</v>
      </c>
      <c r="F77" s="26">
        <v>1E-3</v>
      </c>
      <c r="G77" s="99">
        <v>55.23</v>
      </c>
      <c r="H77" s="99">
        <v>2.58</v>
      </c>
      <c r="I77" s="102">
        <v>3.18</v>
      </c>
      <c r="J77" s="37">
        <v>2.1000000000000001E-2</v>
      </c>
      <c r="K77" s="216">
        <v>2</v>
      </c>
    </row>
    <row r="78" spans="1:11" ht="27.75" customHeight="1" x14ac:dyDescent="0.2">
      <c r="A78" s="97" t="s">
        <v>692</v>
      </c>
      <c r="B78" s="86"/>
      <c r="C78" s="103"/>
      <c r="D78" s="24">
        <v>1.248</v>
      </c>
      <c r="E78" s="25">
        <v>9.9000000000000005E-2</v>
      </c>
      <c r="F78" s="26">
        <v>1E-3</v>
      </c>
      <c r="G78" s="99">
        <v>1544.86</v>
      </c>
      <c r="H78" s="99">
        <v>2.58</v>
      </c>
      <c r="I78" s="102">
        <v>3.18</v>
      </c>
      <c r="J78" s="37">
        <v>2.1000000000000001E-2</v>
      </c>
      <c r="K78" s="216">
        <v>2</v>
      </c>
    </row>
    <row r="79" spans="1:11" ht="27.75" customHeight="1" x14ac:dyDescent="0.2">
      <c r="A79" s="97" t="s">
        <v>693</v>
      </c>
      <c r="B79" s="86"/>
      <c r="C79" s="103"/>
      <c r="D79" s="24">
        <v>1.248</v>
      </c>
      <c r="E79" s="25">
        <v>9.9000000000000005E-2</v>
      </c>
      <c r="F79" s="26">
        <v>1E-3</v>
      </c>
      <c r="G79" s="99">
        <v>4572.13</v>
      </c>
      <c r="H79" s="99">
        <v>2.58</v>
      </c>
      <c r="I79" s="102">
        <v>3.18</v>
      </c>
      <c r="J79" s="37">
        <v>2.1000000000000001E-2</v>
      </c>
      <c r="K79" s="216">
        <v>2</v>
      </c>
    </row>
    <row r="80" spans="1:11" ht="27.75" customHeight="1" x14ac:dyDescent="0.2">
      <c r="A80" s="97" t="s">
        <v>694</v>
      </c>
      <c r="B80" s="86"/>
      <c r="C80" s="103"/>
      <c r="D80" s="24">
        <v>1.248</v>
      </c>
      <c r="E80" s="25">
        <v>9.9000000000000005E-2</v>
      </c>
      <c r="F80" s="26">
        <v>1E-3</v>
      </c>
      <c r="G80" s="99">
        <v>9262.84</v>
      </c>
      <c r="H80" s="99">
        <v>2.58</v>
      </c>
      <c r="I80" s="102">
        <v>3.18</v>
      </c>
      <c r="J80" s="37">
        <v>2.1000000000000001E-2</v>
      </c>
      <c r="K80" s="216">
        <v>2</v>
      </c>
    </row>
    <row r="81" spans="1:11" ht="27.75" customHeight="1" x14ac:dyDescent="0.2">
      <c r="A81" s="97" t="s">
        <v>695</v>
      </c>
      <c r="B81" s="86"/>
      <c r="C81" s="103"/>
      <c r="D81" s="24">
        <v>1.248</v>
      </c>
      <c r="E81" s="25">
        <v>9.9000000000000005E-2</v>
      </c>
      <c r="F81" s="26">
        <v>1E-3</v>
      </c>
      <c r="G81" s="99">
        <v>24476.560000000001</v>
      </c>
      <c r="H81" s="99">
        <v>2.58</v>
      </c>
      <c r="I81" s="102">
        <v>3.18</v>
      </c>
      <c r="J81" s="37">
        <v>2.1000000000000001E-2</v>
      </c>
      <c r="K81" s="216">
        <v>2</v>
      </c>
    </row>
    <row r="82" spans="1:11" ht="27.75" customHeight="1" x14ac:dyDescent="0.2">
      <c r="A82" s="97" t="s">
        <v>487</v>
      </c>
      <c r="B82" s="86"/>
      <c r="C82" s="103"/>
      <c r="D82" s="38">
        <v>5.8929999999999998</v>
      </c>
      <c r="E82" s="39">
        <v>0.89600000000000002</v>
      </c>
      <c r="F82" s="26">
        <v>0.68600000000000005</v>
      </c>
      <c r="G82" s="100"/>
      <c r="H82" s="100"/>
      <c r="I82" s="101"/>
      <c r="J82" s="29"/>
      <c r="K82" s="216">
        <v>2</v>
      </c>
    </row>
    <row r="83" spans="1:11" ht="27.75" customHeight="1" x14ac:dyDescent="0.2">
      <c r="A83" s="97" t="s">
        <v>488</v>
      </c>
      <c r="B83" s="86"/>
      <c r="C83" s="103"/>
      <c r="D83" s="24">
        <v>-2.4900000000000002</v>
      </c>
      <c r="E83" s="25">
        <v>-0.28599999999999998</v>
      </c>
      <c r="F83" s="26">
        <v>-5.0000000000000001E-3</v>
      </c>
      <c r="G83" s="99">
        <v>0</v>
      </c>
      <c r="H83" s="100"/>
      <c r="I83" s="101"/>
      <c r="J83" s="29"/>
      <c r="K83" s="216">
        <v>2</v>
      </c>
    </row>
    <row r="84" spans="1:11" ht="27.75" customHeight="1" x14ac:dyDescent="0.2">
      <c r="A84" s="97" t="s">
        <v>489</v>
      </c>
      <c r="B84" s="86"/>
      <c r="C84" s="103"/>
      <c r="D84" s="24">
        <v>-2.4580000000000002</v>
      </c>
      <c r="E84" s="25">
        <v>-0.27500000000000002</v>
      </c>
      <c r="F84" s="26">
        <v>-5.0000000000000001E-3</v>
      </c>
      <c r="G84" s="99">
        <v>0</v>
      </c>
      <c r="H84" s="100"/>
      <c r="I84" s="101"/>
      <c r="J84" s="29"/>
      <c r="K84" s="216">
        <v>2</v>
      </c>
    </row>
    <row r="85" spans="1:11" ht="27.75" customHeight="1" x14ac:dyDescent="0.2">
      <c r="A85" s="97" t="s">
        <v>490</v>
      </c>
      <c r="B85" s="86"/>
      <c r="C85" s="103"/>
      <c r="D85" s="24">
        <v>-2.4900000000000002</v>
      </c>
      <c r="E85" s="25">
        <v>-0.28599999999999998</v>
      </c>
      <c r="F85" s="26">
        <v>-5.0000000000000001E-3</v>
      </c>
      <c r="G85" s="99">
        <v>0</v>
      </c>
      <c r="H85" s="100"/>
      <c r="I85" s="101"/>
      <c r="J85" s="37">
        <v>5.1999999999999998E-2</v>
      </c>
      <c r="K85" s="216">
        <v>2</v>
      </c>
    </row>
    <row r="86" spans="1:11" ht="27.75" customHeight="1" x14ac:dyDescent="0.2">
      <c r="A86" s="97" t="s">
        <v>491</v>
      </c>
      <c r="B86" s="86"/>
      <c r="C86" s="103"/>
      <c r="D86" s="24">
        <v>-2.4580000000000002</v>
      </c>
      <c r="E86" s="25">
        <v>-0.27500000000000002</v>
      </c>
      <c r="F86" s="26">
        <v>-5.0000000000000001E-3</v>
      </c>
      <c r="G86" s="99">
        <v>0</v>
      </c>
      <c r="H86" s="100"/>
      <c r="I86" s="101"/>
      <c r="J86" s="37">
        <v>5.0999999999999997E-2</v>
      </c>
      <c r="K86" s="216">
        <v>2</v>
      </c>
    </row>
    <row r="87" spans="1:11" ht="27.75" customHeight="1" x14ac:dyDescent="0.2">
      <c r="A87" s="97" t="s">
        <v>492</v>
      </c>
      <c r="B87" s="86"/>
      <c r="C87" s="103"/>
      <c r="D87" s="24">
        <v>-3.512</v>
      </c>
      <c r="E87" s="25">
        <v>-0.313</v>
      </c>
      <c r="F87" s="26">
        <v>-5.0000000000000001E-3</v>
      </c>
      <c r="G87" s="99">
        <v>92.73</v>
      </c>
      <c r="H87" s="100"/>
      <c r="I87" s="101"/>
      <c r="J87" s="37">
        <v>9.6000000000000002E-2</v>
      </c>
      <c r="K87" s="216">
        <v>2</v>
      </c>
    </row>
    <row r="88" spans="1:11" ht="27.75" customHeight="1" x14ac:dyDescent="0.2">
      <c r="A88" s="97" t="s">
        <v>652</v>
      </c>
      <c r="B88" s="86"/>
      <c r="C88" s="103"/>
      <c r="D88" s="24">
        <v>0.94399999999999995</v>
      </c>
      <c r="E88" s="25">
        <v>0.108</v>
      </c>
      <c r="F88" s="26">
        <v>2E-3</v>
      </c>
      <c r="G88" s="99">
        <v>3.3</v>
      </c>
      <c r="H88" s="100"/>
      <c r="I88" s="101"/>
      <c r="J88" s="29"/>
      <c r="K88" s="216">
        <v>2</v>
      </c>
    </row>
    <row r="89" spans="1:11" ht="27.75" customHeight="1" x14ac:dyDescent="0.2">
      <c r="A89" s="97" t="s">
        <v>653</v>
      </c>
      <c r="B89" s="86"/>
      <c r="C89" s="103"/>
      <c r="D89" s="24">
        <v>0.94399999999999995</v>
      </c>
      <c r="E89" s="25">
        <v>0.108</v>
      </c>
      <c r="F89" s="26">
        <v>2E-3</v>
      </c>
      <c r="G89" s="100"/>
      <c r="H89" s="100"/>
      <c r="I89" s="101"/>
      <c r="J89" s="29"/>
      <c r="K89" s="216">
        <v>2</v>
      </c>
    </row>
    <row r="90" spans="1:11" ht="27.75" customHeight="1" x14ac:dyDescent="0.2">
      <c r="A90" s="97" t="s">
        <v>654</v>
      </c>
      <c r="B90" s="86"/>
      <c r="C90" s="103"/>
      <c r="D90" s="24">
        <v>1.1399999999999999</v>
      </c>
      <c r="E90" s="25">
        <v>0.13100000000000001</v>
      </c>
      <c r="F90" s="26">
        <v>2E-3</v>
      </c>
      <c r="G90" s="99">
        <v>0.99</v>
      </c>
      <c r="H90" s="100"/>
      <c r="I90" s="101"/>
      <c r="J90" s="29"/>
      <c r="K90" s="216">
        <v>2</v>
      </c>
    </row>
    <row r="91" spans="1:11" ht="27.75" customHeight="1" x14ac:dyDescent="0.2">
      <c r="A91" s="97" t="s">
        <v>655</v>
      </c>
      <c r="B91" s="86"/>
      <c r="C91" s="103"/>
      <c r="D91" s="24">
        <v>1.1399999999999999</v>
      </c>
      <c r="E91" s="25">
        <v>0.13100000000000001</v>
      </c>
      <c r="F91" s="26">
        <v>2E-3</v>
      </c>
      <c r="G91" s="99">
        <v>3.89</v>
      </c>
      <c r="H91" s="100"/>
      <c r="I91" s="101"/>
      <c r="J91" s="29"/>
      <c r="K91" s="216">
        <v>2</v>
      </c>
    </row>
    <row r="92" spans="1:11" ht="27.75" customHeight="1" x14ac:dyDescent="0.2">
      <c r="A92" s="97" t="s">
        <v>656</v>
      </c>
      <c r="B92" s="86"/>
      <c r="C92" s="103"/>
      <c r="D92" s="24">
        <v>1.1399999999999999</v>
      </c>
      <c r="E92" s="25">
        <v>0.13100000000000001</v>
      </c>
      <c r="F92" s="26">
        <v>2E-3</v>
      </c>
      <c r="G92" s="99">
        <v>7.64</v>
      </c>
      <c r="H92" s="100"/>
      <c r="I92" s="101"/>
      <c r="J92" s="29"/>
      <c r="K92" s="216">
        <v>2</v>
      </c>
    </row>
    <row r="93" spans="1:11" ht="27.75" customHeight="1" x14ac:dyDescent="0.2">
      <c r="A93" s="97" t="s">
        <v>657</v>
      </c>
      <c r="B93" s="86"/>
      <c r="C93" s="103"/>
      <c r="D93" s="24">
        <v>1.1399999999999999</v>
      </c>
      <c r="E93" s="25">
        <v>0.13100000000000001</v>
      </c>
      <c r="F93" s="26">
        <v>2E-3</v>
      </c>
      <c r="G93" s="99">
        <v>15.36</v>
      </c>
      <c r="H93" s="100"/>
      <c r="I93" s="101"/>
      <c r="J93" s="29"/>
      <c r="K93" s="216">
        <v>2</v>
      </c>
    </row>
    <row r="94" spans="1:11" ht="27.75" customHeight="1" x14ac:dyDescent="0.2">
      <c r="A94" s="97" t="s">
        <v>658</v>
      </c>
      <c r="B94" s="86"/>
      <c r="C94" s="103"/>
      <c r="D94" s="24">
        <v>1.1399999999999999</v>
      </c>
      <c r="E94" s="25">
        <v>0.13100000000000001</v>
      </c>
      <c r="F94" s="26">
        <v>2E-3</v>
      </c>
      <c r="G94" s="99">
        <v>43.22</v>
      </c>
      <c r="H94" s="100"/>
      <c r="I94" s="101"/>
      <c r="J94" s="29"/>
      <c r="K94" s="216">
        <v>2</v>
      </c>
    </row>
    <row r="95" spans="1:11" ht="27.75" customHeight="1" x14ac:dyDescent="0.2">
      <c r="A95" s="97" t="s">
        <v>493</v>
      </c>
      <c r="B95" s="86"/>
      <c r="C95" s="103"/>
      <c r="D95" s="24">
        <v>1.1399999999999999</v>
      </c>
      <c r="E95" s="25">
        <v>0.13100000000000001</v>
      </c>
      <c r="F95" s="26">
        <v>2E-3</v>
      </c>
      <c r="G95" s="100"/>
      <c r="H95" s="100"/>
      <c r="I95" s="101"/>
      <c r="J95" s="29"/>
      <c r="K95" s="216">
        <v>2</v>
      </c>
    </row>
    <row r="96" spans="1:11" ht="27.75" customHeight="1" x14ac:dyDescent="0.2">
      <c r="A96" s="97" t="s">
        <v>659</v>
      </c>
      <c r="B96" s="86"/>
      <c r="C96" s="103"/>
      <c r="D96" s="24">
        <v>0.82399999999999995</v>
      </c>
      <c r="E96" s="25">
        <v>0.09</v>
      </c>
      <c r="F96" s="26">
        <v>2E-3</v>
      </c>
      <c r="G96" s="99">
        <v>3.02</v>
      </c>
      <c r="H96" s="99">
        <v>0.33</v>
      </c>
      <c r="I96" s="102">
        <v>0.49</v>
      </c>
      <c r="J96" s="37">
        <v>1.7000000000000001E-2</v>
      </c>
      <c r="K96" s="216">
        <v>2</v>
      </c>
    </row>
    <row r="97" spans="1:11" ht="27.75" customHeight="1" x14ac:dyDescent="0.2">
      <c r="A97" s="97" t="s">
        <v>660</v>
      </c>
      <c r="B97" s="86"/>
      <c r="C97" s="103"/>
      <c r="D97" s="24">
        <v>0.82399999999999995</v>
      </c>
      <c r="E97" s="25">
        <v>0.09</v>
      </c>
      <c r="F97" s="26">
        <v>2E-3</v>
      </c>
      <c r="G97" s="99">
        <v>81.44</v>
      </c>
      <c r="H97" s="99">
        <v>0.33</v>
      </c>
      <c r="I97" s="102">
        <v>0.49</v>
      </c>
      <c r="J97" s="37">
        <v>1.7000000000000001E-2</v>
      </c>
      <c r="K97" s="216">
        <v>2</v>
      </c>
    </row>
    <row r="98" spans="1:11" ht="27.75" customHeight="1" x14ac:dyDescent="0.2">
      <c r="A98" s="97" t="s">
        <v>661</v>
      </c>
      <c r="B98" s="86"/>
      <c r="C98" s="103"/>
      <c r="D98" s="24">
        <v>0.82399999999999995</v>
      </c>
      <c r="E98" s="25">
        <v>0.09</v>
      </c>
      <c r="F98" s="26">
        <v>2E-3</v>
      </c>
      <c r="G98" s="99">
        <v>140.06</v>
      </c>
      <c r="H98" s="99">
        <v>0.33</v>
      </c>
      <c r="I98" s="102">
        <v>0.49</v>
      </c>
      <c r="J98" s="37">
        <v>1.7000000000000001E-2</v>
      </c>
      <c r="K98" s="216">
        <v>2</v>
      </c>
    </row>
    <row r="99" spans="1:11" ht="27.75" customHeight="1" x14ac:dyDescent="0.2">
      <c r="A99" s="97" t="s">
        <v>662</v>
      </c>
      <c r="B99" s="86"/>
      <c r="C99" s="103"/>
      <c r="D99" s="24">
        <v>0.82399999999999995</v>
      </c>
      <c r="E99" s="25">
        <v>0.09</v>
      </c>
      <c r="F99" s="26">
        <v>2E-3</v>
      </c>
      <c r="G99" s="99">
        <v>234.11</v>
      </c>
      <c r="H99" s="99">
        <v>0.33</v>
      </c>
      <c r="I99" s="102">
        <v>0.49</v>
      </c>
      <c r="J99" s="37">
        <v>1.7000000000000001E-2</v>
      </c>
      <c r="K99" s="216">
        <v>2</v>
      </c>
    </row>
    <row r="100" spans="1:11" ht="27.75" customHeight="1" x14ac:dyDescent="0.2">
      <c r="A100" s="97" t="s">
        <v>663</v>
      </c>
      <c r="B100" s="86"/>
      <c r="C100" s="103"/>
      <c r="D100" s="24">
        <v>0.82399999999999995</v>
      </c>
      <c r="E100" s="25">
        <v>0.09</v>
      </c>
      <c r="F100" s="26">
        <v>2E-3</v>
      </c>
      <c r="G100" s="99">
        <v>506.2</v>
      </c>
      <c r="H100" s="99">
        <v>0.33</v>
      </c>
      <c r="I100" s="102">
        <v>0.49</v>
      </c>
      <c r="J100" s="37">
        <v>1.7000000000000001E-2</v>
      </c>
      <c r="K100" s="216">
        <v>2</v>
      </c>
    </row>
    <row r="101" spans="1:11" ht="27.75" customHeight="1" x14ac:dyDescent="0.2">
      <c r="A101" s="97" t="s">
        <v>664</v>
      </c>
      <c r="B101" s="86"/>
      <c r="C101" s="103"/>
      <c r="D101" s="24">
        <v>0.77400000000000002</v>
      </c>
      <c r="E101" s="25">
        <v>7.0000000000000007E-2</v>
      </c>
      <c r="F101" s="26">
        <v>1E-3</v>
      </c>
      <c r="G101" s="99">
        <v>1.87</v>
      </c>
      <c r="H101" s="99">
        <v>1.01</v>
      </c>
      <c r="I101" s="102">
        <v>1.1499999999999999</v>
      </c>
      <c r="J101" s="37">
        <v>1.4E-2</v>
      </c>
      <c r="K101" s="216">
        <v>2</v>
      </c>
    </row>
    <row r="102" spans="1:11" ht="27.75" customHeight="1" x14ac:dyDescent="0.2">
      <c r="A102" s="97" t="s">
        <v>665</v>
      </c>
      <c r="B102" s="86"/>
      <c r="C102" s="103"/>
      <c r="D102" s="24">
        <v>0.77400000000000002</v>
      </c>
      <c r="E102" s="25">
        <v>7.0000000000000007E-2</v>
      </c>
      <c r="F102" s="26">
        <v>1E-3</v>
      </c>
      <c r="G102" s="99">
        <v>129.93</v>
      </c>
      <c r="H102" s="99">
        <v>1.01</v>
      </c>
      <c r="I102" s="102">
        <v>1.1499999999999999</v>
      </c>
      <c r="J102" s="37">
        <v>1.4E-2</v>
      </c>
      <c r="K102" s="216">
        <v>2</v>
      </c>
    </row>
    <row r="103" spans="1:11" ht="27.75" customHeight="1" x14ac:dyDescent="0.2">
      <c r="A103" s="97" t="s">
        <v>666</v>
      </c>
      <c r="B103" s="86"/>
      <c r="C103" s="103"/>
      <c r="D103" s="24">
        <v>0.77400000000000002</v>
      </c>
      <c r="E103" s="25">
        <v>7.0000000000000007E-2</v>
      </c>
      <c r="F103" s="26">
        <v>1E-3</v>
      </c>
      <c r="G103" s="99">
        <v>225.65</v>
      </c>
      <c r="H103" s="99">
        <v>1.01</v>
      </c>
      <c r="I103" s="102">
        <v>1.1499999999999999</v>
      </c>
      <c r="J103" s="37">
        <v>1.4E-2</v>
      </c>
      <c r="K103" s="216">
        <v>2</v>
      </c>
    </row>
    <row r="104" spans="1:11" ht="27.75" customHeight="1" x14ac:dyDescent="0.2">
      <c r="A104" s="97" t="s">
        <v>667</v>
      </c>
      <c r="B104" s="86"/>
      <c r="C104" s="103"/>
      <c r="D104" s="24">
        <v>0.77400000000000002</v>
      </c>
      <c r="E104" s="25">
        <v>7.0000000000000007E-2</v>
      </c>
      <c r="F104" s="26">
        <v>1E-3</v>
      </c>
      <c r="G104" s="99">
        <v>379.23</v>
      </c>
      <c r="H104" s="99">
        <v>1.01</v>
      </c>
      <c r="I104" s="102">
        <v>1.1499999999999999</v>
      </c>
      <c r="J104" s="37">
        <v>1.4E-2</v>
      </c>
      <c r="K104" s="216">
        <v>2</v>
      </c>
    </row>
    <row r="105" spans="1:11" ht="27.75" customHeight="1" x14ac:dyDescent="0.2">
      <c r="A105" s="97" t="s">
        <v>668</v>
      </c>
      <c r="B105" s="86"/>
      <c r="C105" s="103"/>
      <c r="D105" s="24">
        <v>0.77400000000000002</v>
      </c>
      <c r="E105" s="25">
        <v>7.0000000000000007E-2</v>
      </c>
      <c r="F105" s="26">
        <v>1E-3</v>
      </c>
      <c r="G105" s="99">
        <v>823.54</v>
      </c>
      <c r="H105" s="99">
        <v>1.01</v>
      </c>
      <c r="I105" s="102">
        <v>1.1499999999999999</v>
      </c>
      <c r="J105" s="37">
        <v>1.4E-2</v>
      </c>
      <c r="K105" s="216">
        <v>2</v>
      </c>
    </row>
    <row r="106" spans="1:11" ht="27.75" customHeight="1" x14ac:dyDescent="0.2">
      <c r="A106" s="97" t="s">
        <v>669</v>
      </c>
      <c r="B106" s="86"/>
      <c r="C106" s="103"/>
      <c r="D106" s="24">
        <v>0.60799999999999998</v>
      </c>
      <c r="E106" s="25">
        <v>4.8000000000000001E-2</v>
      </c>
      <c r="F106" s="26">
        <v>1E-3</v>
      </c>
      <c r="G106" s="99">
        <v>27.07</v>
      </c>
      <c r="H106" s="99">
        <v>1.26</v>
      </c>
      <c r="I106" s="102">
        <v>1.55</v>
      </c>
      <c r="J106" s="37">
        <v>0.01</v>
      </c>
      <c r="K106" s="216">
        <v>2</v>
      </c>
    </row>
    <row r="107" spans="1:11" ht="27.75" customHeight="1" x14ac:dyDescent="0.2">
      <c r="A107" s="97" t="s">
        <v>670</v>
      </c>
      <c r="B107" s="86"/>
      <c r="C107" s="103"/>
      <c r="D107" s="24">
        <v>0.60799999999999998</v>
      </c>
      <c r="E107" s="25">
        <v>4.8000000000000001E-2</v>
      </c>
      <c r="F107" s="26">
        <v>1E-3</v>
      </c>
      <c r="G107" s="99">
        <v>752.78</v>
      </c>
      <c r="H107" s="99">
        <v>1.26</v>
      </c>
      <c r="I107" s="102">
        <v>1.55</v>
      </c>
      <c r="J107" s="37">
        <v>0.01</v>
      </c>
      <c r="K107" s="216">
        <v>2</v>
      </c>
    </row>
    <row r="108" spans="1:11" ht="27.75" customHeight="1" x14ac:dyDescent="0.2">
      <c r="A108" s="97" t="s">
        <v>671</v>
      </c>
      <c r="B108" s="86"/>
      <c r="C108" s="103"/>
      <c r="D108" s="24">
        <v>0.60799999999999998</v>
      </c>
      <c r="E108" s="25">
        <v>4.8000000000000001E-2</v>
      </c>
      <c r="F108" s="26">
        <v>1E-3</v>
      </c>
      <c r="G108" s="99">
        <v>2227.6</v>
      </c>
      <c r="H108" s="99">
        <v>1.26</v>
      </c>
      <c r="I108" s="102">
        <v>1.55</v>
      </c>
      <c r="J108" s="37">
        <v>0.01</v>
      </c>
      <c r="K108" s="216">
        <v>2</v>
      </c>
    </row>
    <row r="109" spans="1:11" ht="27.75" customHeight="1" x14ac:dyDescent="0.2">
      <c r="A109" s="97" t="s">
        <v>672</v>
      </c>
      <c r="B109" s="86"/>
      <c r="C109" s="103"/>
      <c r="D109" s="24">
        <v>0.60799999999999998</v>
      </c>
      <c r="E109" s="25">
        <v>4.8000000000000001E-2</v>
      </c>
      <c r="F109" s="26">
        <v>1E-3</v>
      </c>
      <c r="G109" s="99">
        <v>4512.8100000000004</v>
      </c>
      <c r="H109" s="99">
        <v>1.26</v>
      </c>
      <c r="I109" s="102">
        <v>1.55</v>
      </c>
      <c r="J109" s="37">
        <v>0.01</v>
      </c>
      <c r="K109" s="216">
        <v>2</v>
      </c>
    </row>
    <row r="110" spans="1:11" ht="27.75" customHeight="1" x14ac:dyDescent="0.2">
      <c r="A110" s="97" t="s">
        <v>673</v>
      </c>
      <c r="B110" s="86"/>
      <c r="C110" s="103"/>
      <c r="D110" s="24">
        <v>0.60799999999999998</v>
      </c>
      <c r="E110" s="25">
        <v>4.8000000000000001E-2</v>
      </c>
      <c r="F110" s="26">
        <v>1E-3</v>
      </c>
      <c r="G110" s="99">
        <v>11924.6</v>
      </c>
      <c r="H110" s="99">
        <v>1.26</v>
      </c>
      <c r="I110" s="102">
        <v>1.55</v>
      </c>
      <c r="J110" s="37">
        <v>0.01</v>
      </c>
      <c r="K110" s="216">
        <v>2</v>
      </c>
    </row>
    <row r="111" spans="1:11" ht="27.75" customHeight="1" x14ac:dyDescent="0.2">
      <c r="A111" s="97" t="s">
        <v>494</v>
      </c>
      <c r="B111" s="86"/>
      <c r="C111" s="103"/>
      <c r="D111" s="38">
        <v>2.871</v>
      </c>
      <c r="E111" s="39">
        <v>0.437</v>
      </c>
      <c r="F111" s="26">
        <v>0.33400000000000002</v>
      </c>
      <c r="G111" s="100"/>
      <c r="H111" s="100"/>
      <c r="I111" s="101"/>
      <c r="J111" s="29"/>
      <c r="K111" s="216">
        <v>2</v>
      </c>
    </row>
    <row r="112" spans="1:11" ht="27.75" customHeight="1" x14ac:dyDescent="0.2">
      <c r="A112" s="97" t="s">
        <v>495</v>
      </c>
      <c r="B112" s="86"/>
      <c r="C112" s="103"/>
      <c r="D112" s="24">
        <v>-1.2130000000000001</v>
      </c>
      <c r="E112" s="25">
        <v>-0.13900000000000001</v>
      </c>
      <c r="F112" s="26">
        <v>-2E-3</v>
      </c>
      <c r="G112" s="99">
        <v>0</v>
      </c>
      <c r="H112" s="100"/>
      <c r="I112" s="101"/>
      <c r="J112" s="29"/>
      <c r="K112" s="216">
        <v>2</v>
      </c>
    </row>
    <row r="113" spans="1:11" ht="27.75" customHeight="1" x14ac:dyDescent="0.2">
      <c r="A113" s="97" t="s">
        <v>496</v>
      </c>
      <c r="B113" s="86"/>
      <c r="C113" s="103"/>
      <c r="D113" s="24">
        <v>-1.1970000000000001</v>
      </c>
      <c r="E113" s="25">
        <v>-0.13400000000000001</v>
      </c>
      <c r="F113" s="26">
        <v>-2E-3</v>
      </c>
      <c r="G113" s="99">
        <v>0</v>
      </c>
      <c r="H113" s="100"/>
      <c r="I113" s="101"/>
      <c r="J113" s="29"/>
      <c r="K113" s="216">
        <v>2</v>
      </c>
    </row>
    <row r="114" spans="1:11" ht="27.75" customHeight="1" x14ac:dyDescent="0.2">
      <c r="A114" s="97" t="s">
        <v>497</v>
      </c>
      <c r="B114" s="86"/>
      <c r="C114" s="103"/>
      <c r="D114" s="24">
        <v>-1.2130000000000001</v>
      </c>
      <c r="E114" s="25">
        <v>-0.13900000000000001</v>
      </c>
      <c r="F114" s="26">
        <v>-2E-3</v>
      </c>
      <c r="G114" s="99">
        <v>0</v>
      </c>
      <c r="H114" s="100"/>
      <c r="I114" s="101"/>
      <c r="J114" s="37">
        <v>2.5000000000000001E-2</v>
      </c>
      <c r="K114" s="216">
        <v>2</v>
      </c>
    </row>
    <row r="115" spans="1:11" ht="27.75" customHeight="1" x14ac:dyDescent="0.2">
      <c r="A115" s="97" t="s">
        <v>498</v>
      </c>
      <c r="B115" s="86"/>
      <c r="C115" s="103"/>
      <c r="D115" s="24">
        <v>-1.1970000000000001</v>
      </c>
      <c r="E115" s="25">
        <v>-0.13400000000000001</v>
      </c>
      <c r="F115" s="26">
        <v>-2E-3</v>
      </c>
      <c r="G115" s="99">
        <v>0</v>
      </c>
      <c r="H115" s="100"/>
      <c r="I115" s="101"/>
      <c r="J115" s="37">
        <v>2.5000000000000001E-2</v>
      </c>
      <c r="K115" s="216">
        <v>2</v>
      </c>
    </row>
    <row r="116" spans="1:11" ht="27.75" customHeight="1" x14ac:dyDescent="0.2">
      <c r="A116" s="97" t="s">
        <v>499</v>
      </c>
      <c r="B116" s="86"/>
      <c r="C116" s="103"/>
      <c r="D116" s="24">
        <v>-1.7110000000000001</v>
      </c>
      <c r="E116" s="25">
        <v>-0.153</v>
      </c>
      <c r="F116" s="26">
        <v>-2E-3</v>
      </c>
      <c r="G116" s="99">
        <v>45.18</v>
      </c>
      <c r="H116" s="100"/>
      <c r="I116" s="101"/>
      <c r="J116" s="37">
        <v>4.7E-2</v>
      </c>
      <c r="K116" s="216">
        <v>2</v>
      </c>
    </row>
    <row r="117" spans="1:11" ht="27.75" customHeight="1" x14ac:dyDescent="0.2">
      <c r="A117" s="97" t="s">
        <v>630</v>
      </c>
      <c r="B117" s="86"/>
      <c r="C117" s="103"/>
      <c r="D117" s="24">
        <v>0.17299999999999999</v>
      </c>
      <c r="E117" s="25">
        <v>0.02</v>
      </c>
      <c r="F117" s="26">
        <v>0</v>
      </c>
      <c r="G117" s="99">
        <v>0.99</v>
      </c>
      <c r="H117" s="100"/>
      <c r="I117" s="101"/>
      <c r="J117" s="29"/>
      <c r="K117" s="216">
        <v>3</v>
      </c>
    </row>
    <row r="118" spans="1:11" ht="27.75" customHeight="1" x14ac:dyDescent="0.2">
      <c r="A118" s="97" t="s">
        <v>631</v>
      </c>
      <c r="B118" s="86"/>
      <c r="C118" s="103"/>
      <c r="D118" s="24">
        <v>0.17299999999999999</v>
      </c>
      <c r="E118" s="25">
        <v>0.02</v>
      </c>
      <c r="F118" s="26">
        <v>0</v>
      </c>
      <c r="G118" s="100"/>
      <c r="H118" s="100"/>
      <c r="I118" s="101"/>
      <c r="J118" s="29"/>
      <c r="K118" s="216">
        <v>3</v>
      </c>
    </row>
    <row r="119" spans="1:11" ht="27.75" customHeight="1" x14ac:dyDescent="0.2">
      <c r="A119" s="97" t="s">
        <v>632</v>
      </c>
      <c r="B119" s="86"/>
      <c r="C119" s="103"/>
      <c r="D119" s="24">
        <v>0.20899999999999999</v>
      </c>
      <c r="E119" s="25">
        <v>2.4E-2</v>
      </c>
      <c r="F119" s="26">
        <v>0</v>
      </c>
      <c r="G119" s="99">
        <v>0.44</v>
      </c>
      <c r="H119" s="100"/>
      <c r="I119" s="101"/>
      <c r="J119" s="29"/>
      <c r="K119" s="216">
        <v>3</v>
      </c>
    </row>
    <row r="120" spans="1:11" ht="27.75" customHeight="1" x14ac:dyDescent="0.2">
      <c r="A120" s="97" t="s">
        <v>633</v>
      </c>
      <c r="B120" s="86"/>
      <c r="C120" s="103"/>
      <c r="D120" s="24">
        <v>0.20899999999999999</v>
      </c>
      <c r="E120" s="25">
        <v>2.4E-2</v>
      </c>
      <c r="F120" s="26">
        <v>0</v>
      </c>
      <c r="G120" s="99">
        <v>0.97</v>
      </c>
      <c r="H120" s="100"/>
      <c r="I120" s="101"/>
      <c r="J120" s="29"/>
      <c r="K120" s="216">
        <v>3</v>
      </c>
    </row>
    <row r="121" spans="1:11" ht="27.75" customHeight="1" x14ac:dyDescent="0.2">
      <c r="A121" s="97" t="s">
        <v>634</v>
      </c>
      <c r="B121" s="86"/>
      <c r="C121" s="103"/>
      <c r="D121" s="24">
        <v>0.20899999999999999</v>
      </c>
      <c r="E121" s="25">
        <v>2.4E-2</v>
      </c>
      <c r="F121" s="26">
        <v>0</v>
      </c>
      <c r="G121" s="99">
        <v>1.65</v>
      </c>
      <c r="H121" s="100"/>
      <c r="I121" s="101"/>
      <c r="J121" s="29"/>
      <c r="K121" s="216">
        <v>3</v>
      </c>
    </row>
    <row r="122" spans="1:11" ht="27.75" customHeight="1" x14ac:dyDescent="0.2">
      <c r="A122" s="97" t="s">
        <v>635</v>
      </c>
      <c r="B122" s="86"/>
      <c r="C122" s="103"/>
      <c r="D122" s="24">
        <v>0.20899999999999999</v>
      </c>
      <c r="E122" s="25">
        <v>2.4E-2</v>
      </c>
      <c r="F122" s="26">
        <v>0</v>
      </c>
      <c r="G122" s="99">
        <v>3.07</v>
      </c>
      <c r="H122" s="100"/>
      <c r="I122" s="101"/>
      <c r="J122" s="29"/>
      <c r="K122" s="216">
        <v>3</v>
      </c>
    </row>
    <row r="123" spans="1:11" ht="27.75" customHeight="1" x14ac:dyDescent="0.2">
      <c r="A123" s="97" t="s">
        <v>636</v>
      </c>
      <c r="B123" s="86"/>
      <c r="C123" s="103"/>
      <c r="D123" s="24">
        <v>0.20899999999999999</v>
      </c>
      <c r="E123" s="25">
        <v>2.4E-2</v>
      </c>
      <c r="F123" s="26">
        <v>0</v>
      </c>
      <c r="G123" s="99">
        <v>8.17</v>
      </c>
      <c r="H123" s="100"/>
      <c r="I123" s="101"/>
      <c r="J123" s="29"/>
      <c r="K123" s="216">
        <v>3</v>
      </c>
    </row>
    <row r="124" spans="1:11" ht="27.75" customHeight="1" x14ac:dyDescent="0.2">
      <c r="A124" s="97" t="s">
        <v>500</v>
      </c>
      <c r="B124" s="86"/>
      <c r="C124" s="103"/>
      <c r="D124" s="24">
        <v>0.20899999999999999</v>
      </c>
      <c r="E124" s="25">
        <v>2.4E-2</v>
      </c>
      <c r="F124" s="26">
        <v>0</v>
      </c>
      <c r="G124" s="100"/>
      <c r="H124" s="100"/>
      <c r="I124" s="101"/>
      <c r="J124" s="29"/>
      <c r="K124" s="216">
        <v>3</v>
      </c>
    </row>
    <row r="125" spans="1:11" ht="27.75" customHeight="1" x14ac:dyDescent="0.2">
      <c r="A125" s="97" t="s">
        <v>637</v>
      </c>
      <c r="B125" s="86"/>
      <c r="C125" s="103"/>
      <c r="D125" s="24">
        <v>0.151</v>
      </c>
      <c r="E125" s="25">
        <v>1.6E-2</v>
      </c>
      <c r="F125" s="26">
        <v>0</v>
      </c>
      <c r="G125" s="99">
        <v>0.81</v>
      </c>
      <c r="H125" s="99">
        <v>0.06</v>
      </c>
      <c r="I125" s="102">
        <v>0.09</v>
      </c>
      <c r="J125" s="37">
        <v>3.0000000000000001E-3</v>
      </c>
      <c r="K125" s="216">
        <v>3</v>
      </c>
    </row>
    <row r="126" spans="1:11" ht="27.75" customHeight="1" x14ac:dyDescent="0.2">
      <c r="A126" s="97" t="s">
        <v>638</v>
      </c>
      <c r="B126" s="86"/>
      <c r="C126" s="103"/>
      <c r="D126" s="24">
        <v>0.151</v>
      </c>
      <c r="E126" s="25">
        <v>1.6E-2</v>
      </c>
      <c r="F126" s="26">
        <v>0</v>
      </c>
      <c r="G126" s="99">
        <v>15.16</v>
      </c>
      <c r="H126" s="99">
        <v>0.06</v>
      </c>
      <c r="I126" s="102">
        <v>0.09</v>
      </c>
      <c r="J126" s="37">
        <v>3.0000000000000001E-3</v>
      </c>
      <c r="K126" s="216">
        <v>3</v>
      </c>
    </row>
    <row r="127" spans="1:11" ht="27.75" customHeight="1" x14ac:dyDescent="0.2">
      <c r="A127" s="97" t="s">
        <v>639</v>
      </c>
      <c r="B127" s="86"/>
      <c r="C127" s="103"/>
      <c r="D127" s="24">
        <v>0.151</v>
      </c>
      <c r="E127" s="25">
        <v>1.6E-2</v>
      </c>
      <c r="F127" s="26">
        <v>0</v>
      </c>
      <c r="G127" s="99">
        <v>25.9</v>
      </c>
      <c r="H127" s="99">
        <v>0.06</v>
      </c>
      <c r="I127" s="102">
        <v>0.09</v>
      </c>
      <c r="J127" s="37">
        <v>3.0000000000000001E-3</v>
      </c>
      <c r="K127" s="216">
        <v>3</v>
      </c>
    </row>
    <row r="128" spans="1:11" ht="27.75" customHeight="1" x14ac:dyDescent="0.2">
      <c r="A128" s="97" t="s">
        <v>640</v>
      </c>
      <c r="B128" s="86"/>
      <c r="C128" s="103"/>
      <c r="D128" s="24">
        <v>0.151</v>
      </c>
      <c r="E128" s="25">
        <v>1.6E-2</v>
      </c>
      <c r="F128" s="26">
        <v>0</v>
      </c>
      <c r="G128" s="99">
        <v>43.11</v>
      </c>
      <c r="H128" s="99">
        <v>0.06</v>
      </c>
      <c r="I128" s="102">
        <v>0.09</v>
      </c>
      <c r="J128" s="37">
        <v>3.0000000000000001E-3</v>
      </c>
      <c r="K128" s="216">
        <v>3</v>
      </c>
    </row>
    <row r="129" spans="1:11" ht="27.75" customHeight="1" x14ac:dyDescent="0.2">
      <c r="A129" s="97" t="s">
        <v>641</v>
      </c>
      <c r="B129" s="86"/>
      <c r="C129" s="103"/>
      <c r="D129" s="24">
        <v>0.151</v>
      </c>
      <c r="E129" s="25">
        <v>1.6E-2</v>
      </c>
      <c r="F129" s="26">
        <v>0</v>
      </c>
      <c r="G129" s="99">
        <v>92.93</v>
      </c>
      <c r="H129" s="99">
        <v>0.06</v>
      </c>
      <c r="I129" s="102">
        <v>0.09</v>
      </c>
      <c r="J129" s="37">
        <v>3.0000000000000001E-3</v>
      </c>
      <c r="K129" s="216">
        <v>3</v>
      </c>
    </row>
    <row r="130" spans="1:11" ht="27.75" customHeight="1" x14ac:dyDescent="0.2">
      <c r="A130" s="97" t="s">
        <v>642</v>
      </c>
      <c r="B130" s="86"/>
      <c r="C130" s="103"/>
      <c r="D130" s="24">
        <v>0.14199999999999999</v>
      </c>
      <c r="E130" s="25">
        <v>1.2999999999999999E-2</v>
      </c>
      <c r="F130" s="26">
        <v>0</v>
      </c>
      <c r="G130" s="99">
        <v>0.6</v>
      </c>
      <c r="H130" s="99">
        <v>0.18</v>
      </c>
      <c r="I130" s="102">
        <v>0.21</v>
      </c>
      <c r="J130" s="37">
        <v>3.0000000000000001E-3</v>
      </c>
      <c r="K130" s="216">
        <v>3</v>
      </c>
    </row>
    <row r="131" spans="1:11" ht="27.75" customHeight="1" x14ac:dyDescent="0.2">
      <c r="A131" s="97" t="s">
        <v>643</v>
      </c>
      <c r="B131" s="86"/>
      <c r="C131" s="103"/>
      <c r="D131" s="24">
        <v>0.14199999999999999</v>
      </c>
      <c r="E131" s="25">
        <v>1.2999999999999999E-2</v>
      </c>
      <c r="F131" s="26">
        <v>0</v>
      </c>
      <c r="G131" s="99">
        <v>24.04</v>
      </c>
      <c r="H131" s="99">
        <v>0.18</v>
      </c>
      <c r="I131" s="102">
        <v>0.21</v>
      </c>
      <c r="J131" s="37">
        <v>3.0000000000000001E-3</v>
      </c>
      <c r="K131" s="216">
        <v>3</v>
      </c>
    </row>
    <row r="132" spans="1:11" ht="27.75" customHeight="1" x14ac:dyDescent="0.2">
      <c r="A132" s="97" t="s">
        <v>644</v>
      </c>
      <c r="B132" s="86"/>
      <c r="C132" s="103"/>
      <c r="D132" s="24">
        <v>0.14199999999999999</v>
      </c>
      <c r="E132" s="25">
        <v>1.2999999999999999E-2</v>
      </c>
      <c r="F132" s="26">
        <v>0</v>
      </c>
      <c r="G132" s="99">
        <v>41.56</v>
      </c>
      <c r="H132" s="99">
        <v>0.18</v>
      </c>
      <c r="I132" s="102">
        <v>0.21</v>
      </c>
      <c r="J132" s="37">
        <v>3.0000000000000001E-3</v>
      </c>
      <c r="K132" s="216">
        <v>3</v>
      </c>
    </row>
    <row r="133" spans="1:11" ht="27.75" customHeight="1" x14ac:dyDescent="0.2">
      <c r="A133" s="97" t="s">
        <v>645</v>
      </c>
      <c r="B133" s="86"/>
      <c r="C133" s="103"/>
      <c r="D133" s="24">
        <v>0.14199999999999999</v>
      </c>
      <c r="E133" s="25">
        <v>1.2999999999999999E-2</v>
      </c>
      <c r="F133" s="26">
        <v>0</v>
      </c>
      <c r="G133" s="99">
        <v>69.680000000000007</v>
      </c>
      <c r="H133" s="99">
        <v>0.18</v>
      </c>
      <c r="I133" s="102">
        <v>0.21</v>
      </c>
      <c r="J133" s="37">
        <v>3.0000000000000001E-3</v>
      </c>
      <c r="K133" s="216">
        <v>3</v>
      </c>
    </row>
    <row r="134" spans="1:11" ht="27.75" customHeight="1" x14ac:dyDescent="0.2">
      <c r="A134" s="97" t="s">
        <v>646</v>
      </c>
      <c r="B134" s="86"/>
      <c r="C134" s="103"/>
      <c r="D134" s="24">
        <v>0.14199999999999999</v>
      </c>
      <c r="E134" s="25">
        <v>1.2999999999999999E-2</v>
      </c>
      <c r="F134" s="26">
        <v>0</v>
      </c>
      <c r="G134" s="99">
        <v>151.02000000000001</v>
      </c>
      <c r="H134" s="99">
        <v>0.18</v>
      </c>
      <c r="I134" s="102">
        <v>0.21</v>
      </c>
      <c r="J134" s="37">
        <v>3.0000000000000001E-3</v>
      </c>
      <c r="K134" s="216">
        <v>3</v>
      </c>
    </row>
    <row r="135" spans="1:11" ht="27.75" customHeight="1" x14ac:dyDescent="0.2">
      <c r="A135" s="97" t="s">
        <v>647</v>
      </c>
      <c r="B135" s="86"/>
      <c r="C135" s="103"/>
      <c r="D135" s="24">
        <v>0.111</v>
      </c>
      <c r="E135" s="25">
        <v>8.9999999999999993E-3</v>
      </c>
      <c r="F135" s="26">
        <v>0</v>
      </c>
      <c r="G135" s="99">
        <v>5.21</v>
      </c>
      <c r="H135" s="99">
        <v>0.23</v>
      </c>
      <c r="I135" s="102">
        <v>0.28000000000000003</v>
      </c>
      <c r="J135" s="37">
        <v>2E-3</v>
      </c>
      <c r="K135" s="216">
        <v>3</v>
      </c>
    </row>
    <row r="136" spans="1:11" ht="27.75" customHeight="1" x14ac:dyDescent="0.2">
      <c r="A136" s="97" t="s">
        <v>648</v>
      </c>
      <c r="B136" s="86"/>
      <c r="C136" s="103"/>
      <c r="D136" s="24">
        <v>0.111</v>
      </c>
      <c r="E136" s="25">
        <v>8.9999999999999993E-3</v>
      </c>
      <c r="F136" s="26">
        <v>0</v>
      </c>
      <c r="G136" s="99">
        <v>138.07</v>
      </c>
      <c r="H136" s="99">
        <v>0.23</v>
      </c>
      <c r="I136" s="102">
        <v>0.28000000000000003</v>
      </c>
      <c r="J136" s="37">
        <v>2E-3</v>
      </c>
      <c r="K136" s="216">
        <v>3</v>
      </c>
    </row>
    <row r="137" spans="1:11" ht="27.75" customHeight="1" x14ac:dyDescent="0.2">
      <c r="A137" s="97" t="s">
        <v>649</v>
      </c>
      <c r="B137" s="86"/>
      <c r="C137" s="103"/>
      <c r="D137" s="24">
        <v>0.111</v>
      </c>
      <c r="E137" s="25">
        <v>8.9999999999999993E-3</v>
      </c>
      <c r="F137" s="26">
        <v>0</v>
      </c>
      <c r="G137" s="99">
        <v>408.06</v>
      </c>
      <c r="H137" s="99">
        <v>0.23</v>
      </c>
      <c r="I137" s="102">
        <v>0.28000000000000003</v>
      </c>
      <c r="J137" s="37">
        <v>2E-3</v>
      </c>
      <c r="K137" s="216">
        <v>3</v>
      </c>
    </row>
    <row r="138" spans="1:11" ht="27.75" customHeight="1" x14ac:dyDescent="0.2">
      <c r="A138" s="97" t="s">
        <v>650</v>
      </c>
      <c r="B138" s="86"/>
      <c r="C138" s="103"/>
      <c r="D138" s="24">
        <v>0.111</v>
      </c>
      <c r="E138" s="25">
        <v>8.9999999999999993E-3</v>
      </c>
      <c r="F138" s="26">
        <v>0</v>
      </c>
      <c r="G138" s="99">
        <v>826.42</v>
      </c>
      <c r="H138" s="99">
        <v>0.23</v>
      </c>
      <c r="I138" s="102">
        <v>0.28000000000000003</v>
      </c>
      <c r="J138" s="37">
        <v>2E-3</v>
      </c>
      <c r="K138" s="216">
        <v>3</v>
      </c>
    </row>
    <row r="139" spans="1:11" ht="27.75" customHeight="1" x14ac:dyDescent="0.2">
      <c r="A139" s="97" t="s">
        <v>651</v>
      </c>
      <c r="B139" s="86"/>
      <c r="C139" s="103"/>
      <c r="D139" s="24">
        <v>0.111</v>
      </c>
      <c r="E139" s="25">
        <v>8.9999999999999993E-3</v>
      </c>
      <c r="F139" s="26">
        <v>0</v>
      </c>
      <c r="G139" s="99">
        <v>2183.31</v>
      </c>
      <c r="H139" s="99">
        <v>0.23</v>
      </c>
      <c r="I139" s="102">
        <v>0.28000000000000003</v>
      </c>
      <c r="J139" s="37">
        <v>2E-3</v>
      </c>
      <c r="K139" s="216">
        <v>3</v>
      </c>
    </row>
    <row r="140" spans="1:11" ht="27.75" customHeight="1" x14ac:dyDescent="0.2">
      <c r="A140" s="97" t="s">
        <v>501</v>
      </c>
      <c r="B140" s="86"/>
      <c r="C140" s="103"/>
      <c r="D140" s="38">
        <v>0.52600000000000002</v>
      </c>
      <c r="E140" s="39">
        <v>0.08</v>
      </c>
      <c r="F140" s="26">
        <v>6.0999999999999999E-2</v>
      </c>
      <c r="G140" s="100"/>
      <c r="H140" s="100"/>
      <c r="I140" s="101"/>
      <c r="J140" s="29"/>
      <c r="K140" s="216">
        <v>3</v>
      </c>
    </row>
    <row r="141" spans="1:11" ht="27.75" customHeight="1" x14ac:dyDescent="0.2">
      <c r="A141" s="97" t="s">
        <v>502</v>
      </c>
      <c r="B141" s="86"/>
      <c r="C141" s="103"/>
      <c r="D141" s="24">
        <v>-0.222</v>
      </c>
      <c r="E141" s="25">
        <v>-2.5999999999999999E-2</v>
      </c>
      <c r="F141" s="26">
        <v>0</v>
      </c>
      <c r="G141" s="99">
        <v>0</v>
      </c>
      <c r="H141" s="100"/>
      <c r="I141" s="101"/>
      <c r="J141" s="29"/>
      <c r="K141" s="216">
        <v>3</v>
      </c>
    </row>
    <row r="142" spans="1:11" ht="27.75" customHeight="1" x14ac:dyDescent="0.2">
      <c r="A142" s="97" t="s">
        <v>503</v>
      </c>
      <c r="B142" s="86"/>
      <c r="C142" s="103"/>
      <c r="D142" s="24">
        <v>-0.219</v>
      </c>
      <c r="E142" s="25">
        <v>-2.4E-2</v>
      </c>
      <c r="F142" s="26">
        <v>0</v>
      </c>
      <c r="G142" s="99">
        <v>0</v>
      </c>
      <c r="H142" s="100"/>
      <c r="I142" s="101"/>
      <c r="J142" s="29"/>
      <c r="K142" s="216">
        <v>3</v>
      </c>
    </row>
    <row r="143" spans="1:11" ht="27.75" customHeight="1" x14ac:dyDescent="0.2">
      <c r="A143" s="97" t="s">
        <v>504</v>
      </c>
      <c r="B143" s="86"/>
      <c r="C143" s="103"/>
      <c r="D143" s="24">
        <v>-0.222</v>
      </c>
      <c r="E143" s="25">
        <v>-2.5999999999999999E-2</v>
      </c>
      <c r="F143" s="26">
        <v>0</v>
      </c>
      <c r="G143" s="99">
        <v>0</v>
      </c>
      <c r="H143" s="100"/>
      <c r="I143" s="101"/>
      <c r="J143" s="37">
        <v>5.0000000000000001E-3</v>
      </c>
      <c r="K143" s="216">
        <v>3</v>
      </c>
    </row>
    <row r="144" spans="1:11" ht="27.75" customHeight="1" x14ac:dyDescent="0.2">
      <c r="A144" s="97" t="s">
        <v>505</v>
      </c>
      <c r="B144" s="86"/>
      <c r="C144" s="103"/>
      <c r="D144" s="24">
        <v>-0.219</v>
      </c>
      <c r="E144" s="25">
        <v>-2.4E-2</v>
      </c>
      <c r="F144" s="26">
        <v>0</v>
      </c>
      <c r="G144" s="99">
        <v>0</v>
      </c>
      <c r="H144" s="100"/>
      <c r="I144" s="101"/>
      <c r="J144" s="37">
        <v>5.0000000000000001E-3</v>
      </c>
      <c r="K144" s="216">
        <v>3</v>
      </c>
    </row>
    <row r="145" spans="1:11" ht="27.75" customHeight="1" x14ac:dyDescent="0.2">
      <c r="A145" s="97" t="s">
        <v>506</v>
      </c>
      <c r="B145" s="86"/>
      <c r="C145" s="103"/>
      <c r="D145" s="24">
        <v>-0.313</v>
      </c>
      <c r="E145" s="25">
        <v>-2.8000000000000001E-2</v>
      </c>
      <c r="F145" s="26">
        <v>0</v>
      </c>
      <c r="G145" s="99">
        <v>8.27</v>
      </c>
      <c r="H145" s="100"/>
      <c r="I145" s="101"/>
      <c r="J145" s="37">
        <v>8.9999999999999993E-3</v>
      </c>
      <c r="K145" s="216">
        <v>3</v>
      </c>
    </row>
    <row r="146" spans="1:11" ht="27.75" customHeight="1" x14ac:dyDescent="0.2">
      <c r="A146" s="97" t="s">
        <v>608</v>
      </c>
      <c r="B146" s="86"/>
      <c r="C146" s="103"/>
      <c r="D146" s="24">
        <v>0</v>
      </c>
      <c r="E146" s="25">
        <v>0</v>
      </c>
      <c r="F146" s="26">
        <v>0</v>
      </c>
      <c r="G146" s="99">
        <v>0.48</v>
      </c>
      <c r="H146" s="100"/>
      <c r="I146" s="101"/>
      <c r="J146" s="29"/>
      <c r="K146" s="216">
        <v>3</v>
      </c>
    </row>
    <row r="147" spans="1:11" ht="27.75" customHeight="1" x14ac:dyDescent="0.2">
      <c r="A147" s="97" t="s">
        <v>609</v>
      </c>
      <c r="B147" s="86"/>
      <c r="C147" s="103"/>
      <c r="D147" s="24">
        <v>0</v>
      </c>
      <c r="E147" s="25">
        <v>0</v>
      </c>
      <c r="F147" s="26">
        <v>0</v>
      </c>
      <c r="G147" s="100"/>
      <c r="H147" s="100"/>
      <c r="I147" s="101"/>
      <c r="J147" s="29"/>
      <c r="K147" s="216">
        <v>3</v>
      </c>
    </row>
    <row r="148" spans="1:11" ht="27.75" customHeight="1" x14ac:dyDescent="0.2">
      <c r="A148" s="97" t="s">
        <v>610</v>
      </c>
      <c r="B148" s="86"/>
      <c r="C148" s="103"/>
      <c r="D148" s="24">
        <v>0</v>
      </c>
      <c r="E148" s="25">
        <v>0</v>
      </c>
      <c r="F148" s="26">
        <v>0</v>
      </c>
      <c r="G148" s="99">
        <v>0.31</v>
      </c>
      <c r="H148" s="100"/>
      <c r="I148" s="101"/>
      <c r="J148" s="29"/>
      <c r="K148" s="216">
        <v>3</v>
      </c>
    </row>
    <row r="149" spans="1:11" ht="27.75" customHeight="1" x14ac:dyDescent="0.2">
      <c r="A149" s="97" t="s">
        <v>611</v>
      </c>
      <c r="B149" s="86"/>
      <c r="C149" s="103"/>
      <c r="D149" s="24">
        <v>0</v>
      </c>
      <c r="E149" s="25">
        <v>0</v>
      </c>
      <c r="F149" s="26">
        <v>0</v>
      </c>
      <c r="G149" s="99">
        <v>0.31</v>
      </c>
      <c r="H149" s="100"/>
      <c r="I149" s="101"/>
      <c r="J149" s="29"/>
      <c r="K149" s="216">
        <v>3</v>
      </c>
    </row>
    <row r="150" spans="1:11" ht="27.75" customHeight="1" x14ac:dyDescent="0.2">
      <c r="A150" s="97" t="s">
        <v>612</v>
      </c>
      <c r="B150" s="86"/>
      <c r="C150" s="103"/>
      <c r="D150" s="24">
        <v>0</v>
      </c>
      <c r="E150" s="25">
        <v>0</v>
      </c>
      <c r="F150" s="26">
        <v>0</v>
      </c>
      <c r="G150" s="99">
        <v>0.31</v>
      </c>
      <c r="H150" s="100"/>
      <c r="I150" s="101"/>
      <c r="J150" s="29"/>
      <c r="K150" s="216">
        <v>3</v>
      </c>
    </row>
    <row r="151" spans="1:11" ht="27.75" customHeight="1" x14ac:dyDescent="0.2">
      <c r="A151" s="97" t="s">
        <v>613</v>
      </c>
      <c r="B151" s="86"/>
      <c r="C151" s="103"/>
      <c r="D151" s="24">
        <v>0</v>
      </c>
      <c r="E151" s="25">
        <v>0</v>
      </c>
      <c r="F151" s="26">
        <v>0</v>
      </c>
      <c r="G151" s="99">
        <v>0.31</v>
      </c>
      <c r="H151" s="100"/>
      <c r="I151" s="101"/>
      <c r="J151" s="29"/>
      <c r="K151" s="216">
        <v>3</v>
      </c>
    </row>
    <row r="152" spans="1:11" ht="27.75" customHeight="1" x14ac:dyDescent="0.2">
      <c r="A152" s="97" t="s">
        <v>614</v>
      </c>
      <c r="B152" s="86"/>
      <c r="C152" s="103"/>
      <c r="D152" s="24">
        <v>0</v>
      </c>
      <c r="E152" s="25">
        <v>0</v>
      </c>
      <c r="F152" s="26">
        <v>0</v>
      </c>
      <c r="G152" s="99">
        <v>0.31</v>
      </c>
      <c r="H152" s="100"/>
      <c r="I152" s="101"/>
      <c r="J152" s="29"/>
      <c r="K152" s="216">
        <v>3</v>
      </c>
    </row>
    <row r="153" spans="1:11" ht="27.75" customHeight="1" x14ac:dyDescent="0.2">
      <c r="A153" s="97" t="s">
        <v>507</v>
      </c>
      <c r="B153" s="86"/>
      <c r="C153" s="103"/>
      <c r="D153" s="24">
        <v>0</v>
      </c>
      <c r="E153" s="25">
        <v>0</v>
      </c>
      <c r="F153" s="26">
        <v>0</v>
      </c>
      <c r="G153" s="100"/>
      <c r="H153" s="100"/>
      <c r="I153" s="101"/>
      <c r="J153" s="29"/>
      <c r="K153" s="216">
        <v>3</v>
      </c>
    </row>
    <row r="154" spans="1:11" ht="27.75" customHeight="1" x14ac:dyDescent="0.2">
      <c r="A154" s="97" t="s">
        <v>615</v>
      </c>
      <c r="B154" s="86"/>
      <c r="C154" s="103"/>
      <c r="D154" s="24">
        <v>0</v>
      </c>
      <c r="E154" s="25">
        <v>0</v>
      </c>
      <c r="F154" s="26">
        <v>0</v>
      </c>
      <c r="G154" s="99">
        <v>0.31</v>
      </c>
      <c r="H154" s="99">
        <v>0</v>
      </c>
      <c r="I154" s="102">
        <v>0</v>
      </c>
      <c r="J154" s="37">
        <v>0</v>
      </c>
      <c r="K154" s="216">
        <v>3</v>
      </c>
    </row>
    <row r="155" spans="1:11" ht="27.75" customHeight="1" x14ac:dyDescent="0.2">
      <c r="A155" s="97" t="s">
        <v>616</v>
      </c>
      <c r="B155" s="86"/>
      <c r="C155" s="103"/>
      <c r="D155" s="24">
        <v>0</v>
      </c>
      <c r="E155" s="25">
        <v>0</v>
      </c>
      <c r="F155" s="26">
        <v>0</v>
      </c>
      <c r="G155" s="99">
        <v>0.31</v>
      </c>
      <c r="H155" s="99">
        <v>0</v>
      </c>
      <c r="I155" s="102">
        <v>0</v>
      </c>
      <c r="J155" s="37">
        <v>0</v>
      </c>
      <c r="K155" s="216">
        <v>3</v>
      </c>
    </row>
    <row r="156" spans="1:11" ht="27.75" customHeight="1" x14ac:dyDescent="0.2">
      <c r="A156" s="97" t="s">
        <v>617</v>
      </c>
      <c r="B156" s="86"/>
      <c r="C156" s="103"/>
      <c r="D156" s="24">
        <v>0</v>
      </c>
      <c r="E156" s="25">
        <v>0</v>
      </c>
      <c r="F156" s="26">
        <v>0</v>
      </c>
      <c r="G156" s="99">
        <v>0.31</v>
      </c>
      <c r="H156" s="99">
        <v>0</v>
      </c>
      <c r="I156" s="102">
        <v>0</v>
      </c>
      <c r="J156" s="37">
        <v>0</v>
      </c>
      <c r="K156" s="216">
        <v>3</v>
      </c>
    </row>
    <row r="157" spans="1:11" ht="27.75" customHeight="1" x14ac:dyDescent="0.2">
      <c r="A157" s="97" t="s">
        <v>618</v>
      </c>
      <c r="B157" s="86"/>
      <c r="C157" s="103"/>
      <c r="D157" s="24">
        <v>0</v>
      </c>
      <c r="E157" s="25">
        <v>0</v>
      </c>
      <c r="F157" s="26">
        <v>0</v>
      </c>
      <c r="G157" s="99">
        <v>0.31</v>
      </c>
      <c r="H157" s="99">
        <v>0</v>
      </c>
      <c r="I157" s="102">
        <v>0</v>
      </c>
      <c r="J157" s="37">
        <v>0</v>
      </c>
      <c r="K157" s="216">
        <v>3</v>
      </c>
    </row>
    <row r="158" spans="1:11" ht="27.75" customHeight="1" x14ac:dyDescent="0.2">
      <c r="A158" s="97" t="s">
        <v>619</v>
      </c>
      <c r="B158" s="86"/>
      <c r="C158" s="103"/>
      <c r="D158" s="24">
        <v>0</v>
      </c>
      <c r="E158" s="25">
        <v>0</v>
      </c>
      <c r="F158" s="26">
        <v>0</v>
      </c>
      <c r="G158" s="99">
        <v>0.31</v>
      </c>
      <c r="H158" s="99">
        <v>0</v>
      </c>
      <c r="I158" s="102">
        <v>0</v>
      </c>
      <c r="J158" s="37">
        <v>0</v>
      </c>
      <c r="K158" s="216">
        <v>3</v>
      </c>
    </row>
    <row r="159" spans="1:11" ht="27.75" customHeight="1" x14ac:dyDescent="0.2">
      <c r="A159" s="97" t="s">
        <v>620</v>
      </c>
      <c r="B159" s="86"/>
      <c r="C159" s="103"/>
      <c r="D159" s="24">
        <v>0</v>
      </c>
      <c r="E159" s="25">
        <v>0</v>
      </c>
      <c r="F159" s="26">
        <v>0</v>
      </c>
      <c r="G159" s="99">
        <v>0.31</v>
      </c>
      <c r="H159" s="99">
        <v>0</v>
      </c>
      <c r="I159" s="102">
        <v>0</v>
      </c>
      <c r="J159" s="37">
        <v>0</v>
      </c>
      <c r="K159" s="216">
        <v>3</v>
      </c>
    </row>
    <row r="160" spans="1:11" ht="27.75" customHeight="1" x14ac:dyDescent="0.2">
      <c r="A160" s="97" t="s">
        <v>621</v>
      </c>
      <c r="B160" s="86"/>
      <c r="C160" s="103"/>
      <c r="D160" s="24">
        <v>0</v>
      </c>
      <c r="E160" s="25">
        <v>0</v>
      </c>
      <c r="F160" s="26">
        <v>0</v>
      </c>
      <c r="G160" s="99">
        <v>0.31</v>
      </c>
      <c r="H160" s="99">
        <v>0</v>
      </c>
      <c r="I160" s="102">
        <v>0</v>
      </c>
      <c r="J160" s="37">
        <v>0</v>
      </c>
      <c r="K160" s="216">
        <v>3</v>
      </c>
    </row>
    <row r="161" spans="1:11" ht="27.75" customHeight="1" x14ac:dyDescent="0.2">
      <c r="A161" s="97" t="s">
        <v>622</v>
      </c>
      <c r="B161" s="86"/>
      <c r="C161" s="103"/>
      <c r="D161" s="24">
        <v>0</v>
      </c>
      <c r="E161" s="25">
        <v>0</v>
      </c>
      <c r="F161" s="26">
        <v>0</v>
      </c>
      <c r="G161" s="99">
        <v>0.31</v>
      </c>
      <c r="H161" s="99">
        <v>0</v>
      </c>
      <c r="I161" s="102">
        <v>0</v>
      </c>
      <c r="J161" s="37">
        <v>0</v>
      </c>
      <c r="K161" s="216">
        <v>3</v>
      </c>
    </row>
    <row r="162" spans="1:11" ht="27.75" customHeight="1" x14ac:dyDescent="0.2">
      <c r="A162" s="97" t="s">
        <v>623</v>
      </c>
      <c r="B162" s="86"/>
      <c r="C162" s="103"/>
      <c r="D162" s="24">
        <v>0</v>
      </c>
      <c r="E162" s="25">
        <v>0</v>
      </c>
      <c r="F162" s="26">
        <v>0</v>
      </c>
      <c r="G162" s="99">
        <v>0.31</v>
      </c>
      <c r="H162" s="99">
        <v>0</v>
      </c>
      <c r="I162" s="102">
        <v>0</v>
      </c>
      <c r="J162" s="37">
        <v>0</v>
      </c>
      <c r="K162" s="216">
        <v>3</v>
      </c>
    </row>
    <row r="163" spans="1:11" ht="27.75" customHeight="1" x14ac:dyDescent="0.2">
      <c r="A163" s="97" t="s">
        <v>624</v>
      </c>
      <c r="B163" s="86"/>
      <c r="C163" s="103"/>
      <c r="D163" s="24">
        <v>0</v>
      </c>
      <c r="E163" s="25">
        <v>0</v>
      </c>
      <c r="F163" s="26">
        <v>0</v>
      </c>
      <c r="G163" s="99">
        <v>0.31</v>
      </c>
      <c r="H163" s="99">
        <v>0</v>
      </c>
      <c r="I163" s="102">
        <v>0</v>
      </c>
      <c r="J163" s="37">
        <v>0</v>
      </c>
      <c r="K163" s="216">
        <v>3</v>
      </c>
    </row>
    <row r="164" spans="1:11" ht="27.75" customHeight="1" x14ac:dyDescent="0.2">
      <c r="A164" s="97" t="s">
        <v>625</v>
      </c>
      <c r="B164" s="86"/>
      <c r="C164" s="103"/>
      <c r="D164" s="24">
        <v>0</v>
      </c>
      <c r="E164" s="25">
        <v>0</v>
      </c>
      <c r="F164" s="26">
        <v>0</v>
      </c>
      <c r="G164" s="99">
        <v>0.31</v>
      </c>
      <c r="H164" s="99">
        <v>0</v>
      </c>
      <c r="I164" s="102">
        <v>0</v>
      </c>
      <c r="J164" s="37">
        <v>0</v>
      </c>
      <c r="K164" s="216">
        <v>3</v>
      </c>
    </row>
    <row r="165" spans="1:11" ht="27.75" customHeight="1" x14ac:dyDescent="0.2">
      <c r="A165" s="97" t="s">
        <v>626</v>
      </c>
      <c r="B165" s="86"/>
      <c r="C165" s="103"/>
      <c r="D165" s="24">
        <v>0</v>
      </c>
      <c r="E165" s="25">
        <v>0</v>
      </c>
      <c r="F165" s="26">
        <v>0</v>
      </c>
      <c r="G165" s="99">
        <v>0.31</v>
      </c>
      <c r="H165" s="99">
        <v>0</v>
      </c>
      <c r="I165" s="102">
        <v>0</v>
      </c>
      <c r="J165" s="37">
        <v>0</v>
      </c>
      <c r="K165" s="216">
        <v>3</v>
      </c>
    </row>
    <row r="166" spans="1:11" ht="27.75" customHeight="1" x14ac:dyDescent="0.2">
      <c r="A166" s="97" t="s">
        <v>627</v>
      </c>
      <c r="B166" s="86"/>
      <c r="C166" s="103"/>
      <c r="D166" s="24">
        <v>0</v>
      </c>
      <c r="E166" s="25">
        <v>0</v>
      </c>
      <c r="F166" s="26">
        <v>0</v>
      </c>
      <c r="G166" s="99">
        <v>0.31</v>
      </c>
      <c r="H166" s="99">
        <v>0</v>
      </c>
      <c r="I166" s="102">
        <v>0</v>
      </c>
      <c r="J166" s="37">
        <v>0</v>
      </c>
      <c r="K166" s="216">
        <v>3</v>
      </c>
    </row>
    <row r="167" spans="1:11" ht="27.75" customHeight="1" x14ac:dyDescent="0.2">
      <c r="A167" s="97" t="s">
        <v>628</v>
      </c>
      <c r="B167" s="86"/>
      <c r="C167" s="103"/>
      <c r="D167" s="24">
        <v>0</v>
      </c>
      <c r="E167" s="25">
        <v>0</v>
      </c>
      <c r="F167" s="26">
        <v>0</v>
      </c>
      <c r="G167" s="99">
        <v>0.31</v>
      </c>
      <c r="H167" s="99">
        <v>0</v>
      </c>
      <c r="I167" s="102">
        <v>0</v>
      </c>
      <c r="J167" s="37">
        <v>0</v>
      </c>
      <c r="K167" s="216">
        <v>3</v>
      </c>
    </row>
    <row r="168" spans="1:11" ht="27.75" customHeight="1" x14ac:dyDescent="0.2">
      <c r="A168" s="97" t="s">
        <v>629</v>
      </c>
      <c r="B168" s="86"/>
      <c r="C168" s="103"/>
      <c r="D168" s="24">
        <v>0</v>
      </c>
      <c r="E168" s="25">
        <v>0</v>
      </c>
      <c r="F168" s="26">
        <v>0</v>
      </c>
      <c r="G168" s="99">
        <v>0.31</v>
      </c>
      <c r="H168" s="99">
        <v>0</v>
      </c>
      <c r="I168" s="102">
        <v>0</v>
      </c>
      <c r="J168" s="37">
        <v>0</v>
      </c>
      <c r="K168" s="216">
        <v>3</v>
      </c>
    </row>
    <row r="169" spans="1:11" ht="27.75" customHeight="1" x14ac:dyDescent="0.2">
      <c r="A169" s="97" t="s">
        <v>508</v>
      </c>
      <c r="B169" s="86"/>
      <c r="C169" s="103"/>
      <c r="D169" s="38">
        <v>0</v>
      </c>
      <c r="E169" s="39">
        <v>0</v>
      </c>
      <c r="F169" s="26">
        <v>0</v>
      </c>
      <c r="G169" s="100"/>
      <c r="H169" s="100"/>
      <c r="I169" s="101"/>
      <c r="J169" s="29"/>
      <c r="K169" s="216">
        <v>3</v>
      </c>
    </row>
    <row r="170" spans="1:11" ht="27.75" customHeight="1" x14ac:dyDescent="0.2">
      <c r="A170" s="97" t="s">
        <v>509</v>
      </c>
      <c r="B170" s="86"/>
      <c r="C170" s="103"/>
      <c r="D170" s="24">
        <v>0</v>
      </c>
      <c r="E170" s="25">
        <v>0</v>
      </c>
      <c r="F170" s="26">
        <v>0</v>
      </c>
      <c r="G170" s="99">
        <v>0</v>
      </c>
      <c r="H170" s="100"/>
      <c r="I170" s="101"/>
      <c r="J170" s="29"/>
      <c r="K170" s="216">
        <v>3</v>
      </c>
    </row>
    <row r="171" spans="1:11" ht="27.75" customHeight="1" x14ac:dyDescent="0.2">
      <c r="A171" s="97" t="s">
        <v>510</v>
      </c>
      <c r="B171" s="86"/>
      <c r="C171" s="103"/>
      <c r="D171" s="24">
        <v>0</v>
      </c>
      <c r="E171" s="25">
        <v>0</v>
      </c>
      <c r="F171" s="26">
        <v>0</v>
      </c>
      <c r="G171" s="99">
        <v>0</v>
      </c>
      <c r="H171" s="100"/>
      <c r="I171" s="101"/>
      <c r="J171" s="29"/>
      <c r="K171" s="216">
        <v>3</v>
      </c>
    </row>
    <row r="172" spans="1:11" ht="27.75" customHeight="1" x14ac:dyDescent="0.2">
      <c r="A172" s="97" t="s">
        <v>511</v>
      </c>
      <c r="B172" s="86"/>
      <c r="C172" s="103"/>
      <c r="D172" s="24">
        <v>0</v>
      </c>
      <c r="E172" s="25">
        <v>0</v>
      </c>
      <c r="F172" s="26">
        <v>0</v>
      </c>
      <c r="G172" s="99">
        <v>0</v>
      </c>
      <c r="H172" s="100"/>
      <c r="I172" s="101"/>
      <c r="J172" s="37">
        <v>0</v>
      </c>
      <c r="K172" s="216">
        <v>3</v>
      </c>
    </row>
    <row r="173" spans="1:11" ht="27.75" customHeight="1" x14ac:dyDescent="0.2">
      <c r="A173" s="97" t="s">
        <v>512</v>
      </c>
      <c r="B173" s="86"/>
      <c r="C173" s="103"/>
      <c r="D173" s="24">
        <v>0</v>
      </c>
      <c r="E173" s="25">
        <v>0</v>
      </c>
      <c r="F173" s="26">
        <v>0</v>
      </c>
      <c r="G173" s="99">
        <v>0</v>
      </c>
      <c r="H173" s="100"/>
      <c r="I173" s="101"/>
      <c r="J173" s="37">
        <v>0</v>
      </c>
      <c r="K173" s="216">
        <v>3</v>
      </c>
    </row>
    <row r="174" spans="1:11" ht="27.75" customHeight="1" x14ac:dyDescent="0.2">
      <c r="A174" s="97" t="s">
        <v>513</v>
      </c>
      <c r="B174" s="86"/>
      <c r="C174" s="103"/>
      <c r="D174" s="24">
        <v>0</v>
      </c>
      <c r="E174" s="25">
        <v>0</v>
      </c>
      <c r="F174" s="26">
        <v>0</v>
      </c>
      <c r="G174" s="99">
        <v>0</v>
      </c>
      <c r="H174" s="100"/>
      <c r="I174" s="101"/>
      <c r="J174" s="37">
        <v>0</v>
      </c>
      <c r="K174" s="216">
        <v>3</v>
      </c>
    </row>
    <row r="175" spans="1:11" ht="27.75" customHeight="1" x14ac:dyDescent="0.2">
      <c r="A175" s="97" t="s">
        <v>586</v>
      </c>
      <c r="B175" s="86"/>
      <c r="C175" s="103"/>
      <c r="D175" s="24">
        <v>0</v>
      </c>
      <c r="E175" s="25">
        <v>0</v>
      </c>
      <c r="F175" s="26">
        <v>0</v>
      </c>
      <c r="G175" s="99">
        <v>0.48</v>
      </c>
      <c r="H175" s="100"/>
      <c r="I175" s="101"/>
      <c r="J175" s="29"/>
      <c r="K175" s="216">
        <v>4</v>
      </c>
    </row>
    <row r="176" spans="1:11" ht="27.75" customHeight="1" x14ac:dyDescent="0.2">
      <c r="A176" s="97" t="s">
        <v>587</v>
      </c>
      <c r="B176" s="86"/>
      <c r="C176" s="103"/>
      <c r="D176" s="24">
        <v>0</v>
      </c>
      <c r="E176" s="25">
        <v>0</v>
      </c>
      <c r="F176" s="26">
        <v>0</v>
      </c>
      <c r="G176" s="100"/>
      <c r="H176" s="100"/>
      <c r="I176" s="101"/>
      <c r="J176" s="29"/>
      <c r="K176" s="216">
        <v>4</v>
      </c>
    </row>
    <row r="177" spans="1:11" ht="27.75" customHeight="1" x14ac:dyDescent="0.2">
      <c r="A177" s="97" t="s">
        <v>588</v>
      </c>
      <c r="B177" s="86"/>
      <c r="C177" s="103"/>
      <c r="D177" s="24">
        <v>0</v>
      </c>
      <c r="E177" s="25">
        <v>0</v>
      </c>
      <c r="F177" s="26">
        <v>0</v>
      </c>
      <c r="G177" s="99">
        <v>0.31</v>
      </c>
      <c r="H177" s="100"/>
      <c r="I177" s="101"/>
      <c r="J177" s="29"/>
      <c r="K177" s="216">
        <v>4</v>
      </c>
    </row>
    <row r="178" spans="1:11" ht="27.75" customHeight="1" x14ac:dyDescent="0.2">
      <c r="A178" s="97" t="s">
        <v>589</v>
      </c>
      <c r="B178" s="86"/>
      <c r="C178" s="103"/>
      <c r="D178" s="24">
        <v>0</v>
      </c>
      <c r="E178" s="25">
        <v>0</v>
      </c>
      <c r="F178" s="26">
        <v>0</v>
      </c>
      <c r="G178" s="99">
        <v>0.31</v>
      </c>
      <c r="H178" s="100"/>
      <c r="I178" s="101"/>
      <c r="J178" s="29"/>
      <c r="K178" s="216">
        <v>4</v>
      </c>
    </row>
    <row r="179" spans="1:11" ht="27.75" customHeight="1" x14ac:dyDescent="0.2">
      <c r="A179" s="97" t="s">
        <v>590</v>
      </c>
      <c r="B179" s="86"/>
      <c r="C179" s="103"/>
      <c r="D179" s="24">
        <v>0</v>
      </c>
      <c r="E179" s="25">
        <v>0</v>
      </c>
      <c r="F179" s="26">
        <v>0</v>
      </c>
      <c r="G179" s="99">
        <v>0.31</v>
      </c>
      <c r="H179" s="100"/>
      <c r="I179" s="101"/>
      <c r="J179" s="29"/>
      <c r="K179" s="216">
        <v>4</v>
      </c>
    </row>
    <row r="180" spans="1:11" ht="27.75" customHeight="1" x14ac:dyDescent="0.2">
      <c r="A180" s="97" t="s">
        <v>591</v>
      </c>
      <c r="B180" s="86"/>
      <c r="C180" s="103"/>
      <c r="D180" s="24">
        <v>0</v>
      </c>
      <c r="E180" s="25">
        <v>0</v>
      </c>
      <c r="F180" s="26">
        <v>0</v>
      </c>
      <c r="G180" s="99">
        <v>0.31</v>
      </c>
      <c r="H180" s="100"/>
      <c r="I180" s="101"/>
      <c r="J180" s="29"/>
      <c r="K180" s="216">
        <v>4</v>
      </c>
    </row>
    <row r="181" spans="1:11" ht="27.75" customHeight="1" x14ac:dyDescent="0.2">
      <c r="A181" s="97" t="s">
        <v>592</v>
      </c>
      <c r="B181" s="86"/>
      <c r="C181" s="103"/>
      <c r="D181" s="24">
        <v>0</v>
      </c>
      <c r="E181" s="25">
        <v>0</v>
      </c>
      <c r="F181" s="26">
        <v>0</v>
      </c>
      <c r="G181" s="99">
        <v>0.31</v>
      </c>
      <c r="H181" s="100"/>
      <c r="I181" s="101"/>
      <c r="J181" s="29"/>
      <c r="K181" s="216">
        <v>4</v>
      </c>
    </row>
    <row r="182" spans="1:11" ht="27.75" customHeight="1" x14ac:dyDescent="0.2">
      <c r="A182" s="97" t="s">
        <v>514</v>
      </c>
      <c r="B182" s="86"/>
      <c r="C182" s="103"/>
      <c r="D182" s="24">
        <v>0</v>
      </c>
      <c r="E182" s="25">
        <v>0</v>
      </c>
      <c r="F182" s="26">
        <v>0</v>
      </c>
      <c r="G182" s="100"/>
      <c r="H182" s="100"/>
      <c r="I182" s="101"/>
      <c r="J182" s="29"/>
      <c r="K182" s="216">
        <v>4</v>
      </c>
    </row>
    <row r="183" spans="1:11" ht="27.75" customHeight="1" x14ac:dyDescent="0.2">
      <c r="A183" s="97" t="s">
        <v>593</v>
      </c>
      <c r="B183" s="86"/>
      <c r="C183" s="103"/>
      <c r="D183" s="24">
        <v>0</v>
      </c>
      <c r="E183" s="25">
        <v>0</v>
      </c>
      <c r="F183" s="26">
        <v>0</v>
      </c>
      <c r="G183" s="99">
        <v>0.31</v>
      </c>
      <c r="H183" s="99">
        <v>0</v>
      </c>
      <c r="I183" s="102">
        <v>0</v>
      </c>
      <c r="J183" s="37">
        <v>0</v>
      </c>
      <c r="K183" s="216">
        <v>4</v>
      </c>
    </row>
    <row r="184" spans="1:11" ht="27.75" customHeight="1" x14ac:dyDescent="0.2">
      <c r="A184" s="97" t="s">
        <v>594</v>
      </c>
      <c r="B184" s="86"/>
      <c r="C184" s="103"/>
      <c r="D184" s="24">
        <v>0</v>
      </c>
      <c r="E184" s="25">
        <v>0</v>
      </c>
      <c r="F184" s="26">
        <v>0</v>
      </c>
      <c r="G184" s="99">
        <v>0.31</v>
      </c>
      <c r="H184" s="99">
        <v>0</v>
      </c>
      <c r="I184" s="102">
        <v>0</v>
      </c>
      <c r="J184" s="37">
        <v>0</v>
      </c>
      <c r="K184" s="216">
        <v>4</v>
      </c>
    </row>
    <row r="185" spans="1:11" ht="27.75" customHeight="1" x14ac:dyDescent="0.2">
      <c r="A185" s="97" t="s">
        <v>595</v>
      </c>
      <c r="B185" s="86"/>
      <c r="C185" s="103"/>
      <c r="D185" s="24">
        <v>0</v>
      </c>
      <c r="E185" s="25">
        <v>0</v>
      </c>
      <c r="F185" s="26">
        <v>0</v>
      </c>
      <c r="G185" s="99">
        <v>0.31</v>
      </c>
      <c r="H185" s="99">
        <v>0</v>
      </c>
      <c r="I185" s="102">
        <v>0</v>
      </c>
      <c r="J185" s="37">
        <v>0</v>
      </c>
      <c r="K185" s="216">
        <v>4</v>
      </c>
    </row>
    <row r="186" spans="1:11" ht="27.75" customHeight="1" x14ac:dyDescent="0.2">
      <c r="A186" s="97" t="s">
        <v>596</v>
      </c>
      <c r="B186" s="86"/>
      <c r="C186" s="103"/>
      <c r="D186" s="24">
        <v>0</v>
      </c>
      <c r="E186" s="25">
        <v>0</v>
      </c>
      <c r="F186" s="26">
        <v>0</v>
      </c>
      <c r="G186" s="99">
        <v>0.31</v>
      </c>
      <c r="H186" s="99">
        <v>0</v>
      </c>
      <c r="I186" s="102">
        <v>0</v>
      </c>
      <c r="J186" s="37">
        <v>0</v>
      </c>
      <c r="K186" s="216">
        <v>4</v>
      </c>
    </row>
    <row r="187" spans="1:11" ht="27.75" customHeight="1" x14ac:dyDescent="0.2">
      <c r="A187" s="97" t="s">
        <v>597</v>
      </c>
      <c r="B187" s="86"/>
      <c r="C187" s="103"/>
      <c r="D187" s="24">
        <v>0</v>
      </c>
      <c r="E187" s="25">
        <v>0</v>
      </c>
      <c r="F187" s="26">
        <v>0</v>
      </c>
      <c r="G187" s="99">
        <v>0.31</v>
      </c>
      <c r="H187" s="99">
        <v>0</v>
      </c>
      <c r="I187" s="102">
        <v>0</v>
      </c>
      <c r="J187" s="37">
        <v>0</v>
      </c>
      <c r="K187" s="216">
        <v>4</v>
      </c>
    </row>
    <row r="188" spans="1:11" ht="27.75" customHeight="1" x14ac:dyDescent="0.2">
      <c r="A188" s="97" t="s">
        <v>598</v>
      </c>
      <c r="B188" s="86"/>
      <c r="C188" s="103"/>
      <c r="D188" s="24">
        <v>0</v>
      </c>
      <c r="E188" s="25">
        <v>0</v>
      </c>
      <c r="F188" s="26">
        <v>0</v>
      </c>
      <c r="G188" s="99">
        <v>0.31</v>
      </c>
      <c r="H188" s="99">
        <v>0</v>
      </c>
      <c r="I188" s="102">
        <v>0</v>
      </c>
      <c r="J188" s="37">
        <v>0</v>
      </c>
      <c r="K188" s="216">
        <v>4</v>
      </c>
    </row>
    <row r="189" spans="1:11" ht="27.75" customHeight="1" x14ac:dyDescent="0.2">
      <c r="A189" s="97" t="s">
        <v>599</v>
      </c>
      <c r="B189" s="86"/>
      <c r="C189" s="103"/>
      <c r="D189" s="24">
        <v>0</v>
      </c>
      <c r="E189" s="25">
        <v>0</v>
      </c>
      <c r="F189" s="26">
        <v>0</v>
      </c>
      <c r="G189" s="99">
        <v>0.31</v>
      </c>
      <c r="H189" s="99">
        <v>0</v>
      </c>
      <c r="I189" s="102">
        <v>0</v>
      </c>
      <c r="J189" s="37">
        <v>0</v>
      </c>
      <c r="K189" s="216">
        <v>4</v>
      </c>
    </row>
    <row r="190" spans="1:11" ht="27.75" customHeight="1" x14ac:dyDescent="0.2">
      <c r="A190" s="97" t="s">
        <v>600</v>
      </c>
      <c r="B190" s="86"/>
      <c r="C190" s="103"/>
      <c r="D190" s="24">
        <v>0</v>
      </c>
      <c r="E190" s="25">
        <v>0</v>
      </c>
      <c r="F190" s="26">
        <v>0</v>
      </c>
      <c r="G190" s="99">
        <v>0.31</v>
      </c>
      <c r="H190" s="99">
        <v>0</v>
      </c>
      <c r="I190" s="102">
        <v>0</v>
      </c>
      <c r="J190" s="37">
        <v>0</v>
      </c>
      <c r="K190" s="216">
        <v>4</v>
      </c>
    </row>
    <row r="191" spans="1:11" ht="27.75" customHeight="1" x14ac:dyDescent="0.2">
      <c r="A191" s="97" t="s">
        <v>601</v>
      </c>
      <c r="B191" s="86"/>
      <c r="C191" s="103"/>
      <c r="D191" s="24">
        <v>0</v>
      </c>
      <c r="E191" s="25">
        <v>0</v>
      </c>
      <c r="F191" s="26">
        <v>0</v>
      </c>
      <c r="G191" s="99">
        <v>0.31</v>
      </c>
      <c r="H191" s="99">
        <v>0</v>
      </c>
      <c r="I191" s="102">
        <v>0</v>
      </c>
      <c r="J191" s="37">
        <v>0</v>
      </c>
      <c r="K191" s="216">
        <v>4</v>
      </c>
    </row>
    <row r="192" spans="1:11" ht="27.75" customHeight="1" x14ac:dyDescent="0.2">
      <c r="A192" s="97" t="s">
        <v>602</v>
      </c>
      <c r="B192" s="86"/>
      <c r="C192" s="103"/>
      <c r="D192" s="24">
        <v>0</v>
      </c>
      <c r="E192" s="25">
        <v>0</v>
      </c>
      <c r="F192" s="26">
        <v>0</v>
      </c>
      <c r="G192" s="99">
        <v>0.31</v>
      </c>
      <c r="H192" s="99">
        <v>0</v>
      </c>
      <c r="I192" s="102">
        <v>0</v>
      </c>
      <c r="J192" s="37">
        <v>0</v>
      </c>
      <c r="K192" s="216">
        <v>4</v>
      </c>
    </row>
    <row r="193" spans="1:11" ht="27.75" customHeight="1" x14ac:dyDescent="0.2">
      <c r="A193" s="97" t="s">
        <v>603</v>
      </c>
      <c r="B193" s="86"/>
      <c r="C193" s="103"/>
      <c r="D193" s="24">
        <v>0</v>
      </c>
      <c r="E193" s="25">
        <v>0</v>
      </c>
      <c r="F193" s="26">
        <v>0</v>
      </c>
      <c r="G193" s="99">
        <v>0.31</v>
      </c>
      <c r="H193" s="99">
        <v>0</v>
      </c>
      <c r="I193" s="102">
        <v>0</v>
      </c>
      <c r="J193" s="37">
        <v>0</v>
      </c>
      <c r="K193" s="216">
        <v>4</v>
      </c>
    </row>
    <row r="194" spans="1:11" ht="27.75" customHeight="1" x14ac:dyDescent="0.2">
      <c r="A194" s="97" t="s">
        <v>604</v>
      </c>
      <c r="B194" s="86"/>
      <c r="C194" s="103"/>
      <c r="D194" s="24">
        <v>0</v>
      </c>
      <c r="E194" s="25">
        <v>0</v>
      </c>
      <c r="F194" s="26">
        <v>0</v>
      </c>
      <c r="G194" s="99">
        <v>0.31</v>
      </c>
      <c r="H194" s="99">
        <v>0</v>
      </c>
      <c r="I194" s="102">
        <v>0</v>
      </c>
      <c r="J194" s="37">
        <v>0</v>
      </c>
      <c r="K194" s="216">
        <v>4</v>
      </c>
    </row>
    <row r="195" spans="1:11" ht="27.75" customHeight="1" x14ac:dyDescent="0.2">
      <c r="A195" s="97" t="s">
        <v>605</v>
      </c>
      <c r="B195" s="86"/>
      <c r="C195" s="103"/>
      <c r="D195" s="24">
        <v>0</v>
      </c>
      <c r="E195" s="25">
        <v>0</v>
      </c>
      <c r="F195" s="26">
        <v>0</v>
      </c>
      <c r="G195" s="99">
        <v>0.31</v>
      </c>
      <c r="H195" s="99">
        <v>0</v>
      </c>
      <c r="I195" s="102">
        <v>0</v>
      </c>
      <c r="J195" s="37">
        <v>0</v>
      </c>
      <c r="K195" s="216">
        <v>4</v>
      </c>
    </row>
    <row r="196" spans="1:11" ht="27.75" customHeight="1" x14ac:dyDescent="0.2">
      <c r="A196" s="97" t="s">
        <v>606</v>
      </c>
      <c r="B196" s="86"/>
      <c r="C196" s="103"/>
      <c r="D196" s="24">
        <v>0</v>
      </c>
      <c r="E196" s="25">
        <v>0</v>
      </c>
      <c r="F196" s="26">
        <v>0</v>
      </c>
      <c r="G196" s="99">
        <v>0.31</v>
      </c>
      <c r="H196" s="99">
        <v>0</v>
      </c>
      <c r="I196" s="102">
        <v>0</v>
      </c>
      <c r="J196" s="37">
        <v>0</v>
      </c>
      <c r="K196" s="216">
        <v>4</v>
      </c>
    </row>
    <row r="197" spans="1:11" ht="27.75" customHeight="1" x14ac:dyDescent="0.2">
      <c r="A197" s="97" t="s">
        <v>607</v>
      </c>
      <c r="B197" s="86"/>
      <c r="C197" s="103"/>
      <c r="D197" s="24">
        <v>0</v>
      </c>
      <c r="E197" s="25">
        <v>0</v>
      </c>
      <c r="F197" s="26">
        <v>0</v>
      </c>
      <c r="G197" s="99">
        <v>0.31</v>
      </c>
      <c r="H197" s="99">
        <v>0</v>
      </c>
      <c r="I197" s="102">
        <v>0</v>
      </c>
      <c r="J197" s="37">
        <v>0</v>
      </c>
      <c r="K197" s="216">
        <v>4</v>
      </c>
    </row>
    <row r="198" spans="1:11" ht="27.75" customHeight="1" x14ac:dyDescent="0.2">
      <c r="A198" s="97" t="s">
        <v>515</v>
      </c>
      <c r="B198" s="86"/>
      <c r="C198" s="103"/>
      <c r="D198" s="38">
        <v>0</v>
      </c>
      <c r="E198" s="39">
        <v>0</v>
      </c>
      <c r="F198" s="26">
        <v>0</v>
      </c>
      <c r="G198" s="100"/>
      <c r="H198" s="100"/>
      <c r="I198" s="101"/>
      <c r="J198" s="29"/>
      <c r="K198" s="216">
        <v>4</v>
      </c>
    </row>
    <row r="199" spans="1:11" ht="27.75" customHeight="1" x14ac:dyDescent="0.2">
      <c r="A199" s="97" t="s">
        <v>516</v>
      </c>
      <c r="B199" s="86"/>
      <c r="C199" s="103"/>
      <c r="D199" s="24">
        <v>0</v>
      </c>
      <c r="E199" s="25">
        <v>0</v>
      </c>
      <c r="F199" s="26">
        <v>0</v>
      </c>
      <c r="G199" s="99">
        <v>0</v>
      </c>
      <c r="H199" s="100"/>
      <c r="I199" s="101"/>
      <c r="J199" s="29"/>
      <c r="K199" s="216">
        <v>4</v>
      </c>
    </row>
    <row r="200" spans="1:11" ht="27.75" customHeight="1" x14ac:dyDescent="0.2">
      <c r="A200" s="97" t="s">
        <v>517</v>
      </c>
      <c r="B200" s="86"/>
      <c r="C200" s="103"/>
      <c r="D200" s="24">
        <v>0</v>
      </c>
      <c r="E200" s="25">
        <v>0</v>
      </c>
      <c r="F200" s="26">
        <v>0</v>
      </c>
      <c r="G200" s="99">
        <v>0</v>
      </c>
      <c r="H200" s="100"/>
      <c r="I200" s="101"/>
      <c r="J200" s="29"/>
      <c r="K200" s="216">
        <v>4</v>
      </c>
    </row>
    <row r="201" spans="1:11" ht="27.75" customHeight="1" x14ac:dyDescent="0.2">
      <c r="A201" s="97" t="s">
        <v>518</v>
      </c>
      <c r="B201" s="86"/>
      <c r="C201" s="103"/>
      <c r="D201" s="24">
        <v>0</v>
      </c>
      <c r="E201" s="25">
        <v>0</v>
      </c>
      <c r="F201" s="26">
        <v>0</v>
      </c>
      <c r="G201" s="99">
        <v>0</v>
      </c>
      <c r="H201" s="100"/>
      <c r="I201" s="101"/>
      <c r="J201" s="37">
        <v>0</v>
      </c>
      <c r="K201" s="216">
        <v>4</v>
      </c>
    </row>
    <row r="202" spans="1:11" ht="27.75" customHeight="1" x14ac:dyDescent="0.2">
      <c r="A202" s="97" t="s">
        <v>519</v>
      </c>
      <c r="B202" s="86"/>
      <c r="C202" s="103"/>
      <c r="D202" s="24">
        <v>0</v>
      </c>
      <c r="E202" s="25">
        <v>0</v>
      </c>
      <c r="F202" s="26">
        <v>0</v>
      </c>
      <c r="G202" s="99">
        <v>0</v>
      </c>
      <c r="H202" s="100"/>
      <c r="I202" s="101"/>
      <c r="J202" s="37">
        <v>0</v>
      </c>
      <c r="K202" s="216">
        <v>4</v>
      </c>
    </row>
    <row r="203" spans="1:11" ht="27.75" customHeight="1" x14ac:dyDescent="0.2">
      <c r="A203" s="97" t="s">
        <v>520</v>
      </c>
      <c r="B203" s="86"/>
      <c r="C203" s="103"/>
      <c r="D203" s="24">
        <v>0</v>
      </c>
      <c r="E203" s="25">
        <v>0</v>
      </c>
      <c r="F203" s="26">
        <v>0</v>
      </c>
      <c r="G203" s="99">
        <v>0</v>
      </c>
      <c r="H203" s="100"/>
      <c r="I203" s="101"/>
      <c r="J203" s="37">
        <v>0</v>
      </c>
      <c r="K203" s="216">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73"/>
  <sheetViews>
    <sheetView showGridLines="0" zoomScale="80" zoomScaleNormal="80" zoomScaleSheetLayoutView="100" workbookViewId="0">
      <selection activeCell="C17" sqref="C17"/>
    </sheetView>
  </sheetViews>
  <sheetFormatPr defaultRowHeight="15.75" x14ac:dyDescent="0.25"/>
  <cols>
    <col min="1" max="5" width="24" style="84" customWidth="1"/>
    <col min="6" max="6" width="49.28515625" style="84" customWidth="1"/>
    <col min="7" max="16384" width="9.140625" style="84"/>
  </cols>
  <sheetData>
    <row r="1" spans="1:6" ht="27.75" customHeight="1" x14ac:dyDescent="0.25">
      <c r="A1" s="135" t="s">
        <v>26</v>
      </c>
      <c r="C1" s="136"/>
    </row>
    <row r="2" spans="1:6" ht="44.25" customHeight="1" x14ac:dyDescent="0.25">
      <c r="A2" s="277" t="s">
        <v>188</v>
      </c>
      <c r="B2" s="277"/>
      <c r="C2" s="277"/>
      <c r="D2" s="277"/>
      <c r="E2" s="277"/>
    </row>
    <row r="3" spans="1:6" ht="47.25" customHeight="1" x14ac:dyDescent="0.25">
      <c r="A3" s="236" t="str">
        <f>Overview!B4&amp; " - Illustrative LLFs for year beginning "&amp;Overview!D4</f>
        <v>SP Distribution - Illustrative LLFs for year beginning 1 April 2024</v>
      </c>
      <c r="B3" s="236"/>
      <c r="C3" s="236"/>
      <c r="D3" s="236"/>
      <c r="E3" s="236"/>
    </row>
    <row r="4" spans="1:6" ht="19.5" customHeight="1" x14ac:dyDescent="0.25">
      <c r="A4" s="281" t="s">
        <v>15</v>
      </c>
      <c r="B4" s="137" t="s">
        <v>7</v>
      </c>
      <c r="C4" s="137" t="s">
        <v>8</v>
      </c>
      <c r="D4" s="137" t="s">
        <v>9</v>
      </c>
      <c r="E4" s="137" t="s">
        <v>10</v>
      </c>
    </row>
    <row r="5" spans="1:6" ht="19.5" customHeight="1" x14ac:dyDescent="0.25">
      <c r="A5" s="282"/>
      <c r="B5" s="137" t="s">
        <v>16</v>
      </c>
      <c r="C5" s="137" t="s">
        <v>17</v>
      </c>
      <c r="D5" s="137" t="s">
        <v>18</v>
      </c>
      <c r="E5" s="137" t="s">
        <v>19</v>
      </c>
    </row>
    <row r="6" spans="1:6" ht="45" customHeight="1" x14ac:dyDescent="0.25">
      <c r="A6" s="138" t="s">
        <v>775</v>
      </c>
      <c r="B6" s="91" t="s">
        <v>776</v>
      </c>
      <c r="C6" s="91" t="s">
        <v>777</v>
      </c>
      <c r="D6" s="91"/>
      <c r="E6" s="91"/>
    </row>
    <row r="7" spans="1:6" ht="51" customHeight="1" x14ac:dyDescent="0.25">
      <c r="A7" s="138" t="s">
        <v>778</v>
      </c>
      <c r="B7" s="91" t="s">
        <v>776</v>
      </c>
      <c r="C7" s="91" t="s">
        <v>779</v>
      </c>
      <c r="D7" s="139" t="s">
        <v>780</v>
      </c>
      <c r="E7" s="91" t="s">
        <v>781</v>
      </c>
    </row>
    <row r="8" spans="1:6" ht="45" customHeight="1" x14ac:dyDescent="0.25">
      <c r="A8" s="138" t="s">
        <v>22</v>
      </c>
      <c r="B8" s="91" t="s">
        <v>776</v>
      </c>
      <c r="C8" s="91" t="s">
        <v>777</v>
      </c>
      <c r="D8" s="91"/>
      <c r="E8" s="91"/>
    </row>
    <row r="9" spans="1:6" ht="25.5" customHeight="1" x14ac:dyDescent="0.25">
      <c r="A9" s="140" t="s">
        <v>20</v>
      </c>
      <c r="B9" s="278" t="s">
        <v>21</v>
      </c>
      <c r="C9" s="279"/>
      <c r="D9" s="279"/>
      <c r="E9" s="280"/>
    </row>
    <row r="10" spans="1:6" s="143" customFormat="1" x14ac:dyDescent="0.25">
      <c r="A10" s="141"/>
      <c r="B10" s="142"/>
      <c r="C10" s="142"/>
      <c r="D10" s="142"/>
      <c r="E10" s="142"/>
    </row>
    <row r="11" spans="1:6" x14ac:dyDescent="0.25">
      <c r="B11" s="142"/>
      <c r="C11" s="142"/>
      <c r="D11" s="142"/>
      <c r="E11" s="142"/>
    </row>
    <row r="12" spans="1:6" ht="22.5" customHeight="1" x14ac:dyDescent="0.25">
      <c r="A12" s="240" t="s">
        <v>73</v>
      </c>
      <c r="B12" s="276"/>
      <c r="C12" s="276"/>
      <c r="D12" s="276"/>
      <c r="E12" s="276"/>
      <c r="F12" s="241"/>
    </row>
    <row r="13" spans="1:6" ht="22.5" customHeight="1" x14ac:dyDescent="0.25">
      <c r="A13" s="240" t="s">
        <v>6</v>
      </c>
      <c r="B13" s="276"/>
      <c r="C13" s="276"/>
      <c r="D13" s="276"/>
      <c r="E13" s="276"/>
      <c r="F13" s="241"/>
    </row>
    <row r="14" spans="1:6" ht="33" customHeight="1" x14ac:dyDescent="0.25">
      <c r="A14" s="137" t="s">
        <v>74</v>
      </c>
      <c r="B14" s="137" t="s">
        <v>7</v>
      </c>
      <c r="C14" s="137" t="s">
        <v>8</v>
      </c>
      <c r="D14" s="137" t="s">
        <v>9</v>
      </c>
      <c r="E14" s="137" t="s">
        <v>10</v>
      </c>
      <c r="F14" s="137" t="s">
        <v>11</v>
      </c>
    </row>
    <row r="15" spans="1:6" ht="126" x14ac:dyDescent="0.25">
      <c r="A15" s="144" t="s">
        <v>75</v>
      </c>
      <c r="B15" s="145"/>
      <c r="C15" s="145"/>
      <c r="D15" s="145"/>
      <c r="E15" s="145"/>
      <c r="F15" s="144" t="s">
        <v>782</v>
      </c>
    </row>
    <row r="16" spans="1:6" ht="42.75" customHeight="1" x14ac:dyDescent="0.25">
      <c r="A16" s="144" t="s">
        <v>76</v>
      </c>
      <c r="B16" s="145"/>
      <c r="C16" s="145"/>
      <c r="D16" s="145"/>
      <c r="E16" s="145"/>
      <c r="F16" s="144" t="s">
        <v>783</v>
      </c>
    </row>
    <row r="17" spans="1:21" ht="61.5" customHeight="1" x14ac:dyDescent="0.25">
      <c r="A17" s="144" t="s">
        <v>77</v>
      </c>
      <c r="B17" s="145"/>
      <c r="C17" s="145"/>
      <c r="D17" s="145"/>
      <c r="E17" s="145"/>
      <c r="F17" s="144" t="s">
        <v>784</v>
      </c>
      <c r="S17" s="46"/>
      <c r="T17" s="146"/>
      <c r="U17" s="146"/>
    </row>
    <row r="18" spans="1:21" ht="46.5" customHeight="1" x14ac:dyDescent="0.25">
      <c r="A18" s="144" t="s">
        <v>78</v>
      </c>
      <c r="B18" s="145"/>
      <c r="C18" s="145"/>
      <c r="D18" s="145"/>
      <c r="E18" s="145"/>
      <c r="F18" s="144" t="s">
        <v>785</v>
      </c>
      <c r="S18" s="46"/>
      <c r="T18" s="146"/>
      <c r="U18" s="146"/>
    </row>
    <row r="19" spans="1:21" ht="22.5" customHeight="1" x14ac:dyDescent="0.25">
      <c r="A19" s="144" t="s">
        <v>79</v>
      </c>
      <c r="B19" s="145"/>
      <c r="C19" s="145"/>
      <c r="D19" s="145"/>
      <c r="E19" s="145"/>
      <c r="F19" s="145"/>
      <c r="S19" s="46"/>
      <c r="T19" s="146"/>
      <c r="U19" s="146"/>
    </row>
    <row r="20" spans="1:21" ht="22.5" customHeight="1" x14ac:dyDescent="0.25">
      <c r="A20" s="144" t="s">
        <v>79</v>
      </c>
      <c r="B20" s="145"/>
      <c r="C20" s="145"/>
      <c r="D20" s="145"/>
      <c r="E20" s="145"/>
      <c r="F20" s="145"/>
      <c r="S20" s="46"/>
      <c r="T20" s="146"/>
      <c r="U20" s="146"/>
    </row>
    <row r="21" spans="1:21" ht="22.5" customHeight="1" x14ac:dyDescent="0.25">
      <c r="A21" s="144" t="s">
        <v>80</v>
      </c>
      <c r="B21" s="145"/>
      <c r="C21" s="145"/>
      <c r="D21" s="145"/>
      <c r="E21" s="145"/>
      <c r="F21" s="145"/>
      <c r="S21" s="46"/>
      <c r="T21" s="146"/>
      <c r="U21" s="146"/>
    </row>
    <row r="22" spans="1:21" ht="22.5" customHeight="1" x14ac:dyDescent="0.25">
      <c r="A22" s="144" t="s">
        <v>80</v>
      </c>
      <c r="B22" s="145"/>
      <c r="C22" s="145"/>
      <c r="D22" s="145"/>
      <c r="E22" s="145"/>
      <c r="F22" s="145"/>
      <c r="S22" s="46"/>
      <c r="T22" s="146"/>
      <c r="U22" s="146"/>
    </row>
    <row r="23" spans="1:21" x14ac:dyDescent="0.25">
      <c r="S23" s="46"/>
      <c r="T23" s="146"/>
      <c r="U23" s="146"/>
    </row>
    <row r="24" spans="1:21" ht="22.5" customHeight="1" x14ac:dyDescent="0.25">
      <c r="A24" s="240" t="s">
        <v>81</v>
      </c>
      <c r="B24" s="276"/>
      <c r="C24" s="276"/>
      <c r="D24" s="276"/>
      <c r="E24" s="276"/>
      <c r="F24" s="241"/>
      <c r="S24" s="46"/>
      <c r="T24" s="146"/>
      <c r="U24" s="146"/>
    </row>
    <row r="25" spans="1:21" ht="22.5" customHeight="1" x14ac:dyDescent="0.25">
      <c r="A25" s="240" t="s">
        <v>13</v>
      </c>
      <c r="B25" s="276"/>
      <c r="C25" s="276"/>
      <c r="D25" s="276"/>
      <c r="E25" s="276"/>
      <c r="F25" s="241"/>
      <c r="S25" s="46"/>
      <c r="T25" s="146"/>
      <c r="U25" s="146"/>
    </row>
    <row r="26" spans="1:21" ht="33" customHeight="1" x14ac:dyDescent="0.25">
      <c r="A26" s="137" t="s">
        <v>12</v>
      </c>
      <c r="B26" s="137" t="s">
        <v>7</v>
      </c>
      <c r="C26" s="137" t="s">
        <v>8</v>
      </c>
      <c r="D26" s="137" t="s">
        <v>9</v>
      </c>
      <c r="E26" s="137" t="s">
        <v>10</v>
      </c>
      <c r="F26" s="137" t="s">
        <v>11</v>
      </c>
      <c r="S26" s="46"/>
      <c r="T26" s="146"/>
      <c r="U26" s="146"/>
    </row>
    <row r="27" spans="1:21" ht="28.5" customHeight="1" x14ac:dyDescent="0.25">
      <c r="A27" s="144" t="s">
        <v>1429</v>
      </c>
      <c r="B27" s="145"/>
      <c r="C27" s="145"/>
      <c r="D27" s="145"/>
      <c r="E27" s="145"/>
      <c r="F27" s="147">
        <v>800</v>
      </c>
      <c r="S27" s="46"/>
      <c r="T27" s="146"/>
      <c r="U27" s="146"/>
    </row>
    <row r="28" spans="1:21" ht="28.5" customHeight="1" x14ac:dyDescent="0.25">
      <c r="A28" s="144" t="s">
        <v>1432</v>
      </c>
      <c r="B28" s="145"/>
      <c r="C28" s="145"/>
      <c r="D28" s="145"/>
      <c r="E28" s="145"/>
      <c r="F28" s="147">
        <v>801</v>
      </c>
      <c r="S28" s="46"/>
      <c r="T28" s="146"/>
      <c r="U28" s="146"/>
    </row>
    <row r="29" spans="1:21" ht="28.5" customHeight="1" x14ac:dyDescent="0.25">
      <c r="A29" s="144" t="s">
        <v>1433</v>
      </c>
      <c r="B29" s="145"/>
      <c r="C29" s="145"/>
      <c r="D29" s="145"/>
      <c r="E29" s="145"/>
      <c r="F29" s="147">
        <v>802</v>
      </c>
      <c r="S29" s="46"/>
      <c r="T29" s="146"/>
      <c r="U29" s="146"/>
    </row>
    <row r="30" spans="1:21" ht="28.5" customHeight="1" x14ac:dyDescent="0.25">
      <c r="A30" s="144" t="s">
        <v>1434</v>
      </c>
      <c r="B30" s="145"/>
      <c r="C30" s="145"/>
      <c r="D30" s="145"/>
      <c r="E30" s="145"/>
      <c r="F30" s="147">
        <v>803</v>
      </c>
      <c r="S30" s="46"/>
      <c r="T30" s="146"/>
      <c r="U30" s="146"/>
    </row>
    <row r="31" spans="1:21" ht="28.5" customHeight="1" x14ac:dyDescent="0.25">
      <c r="A31" s="144" t="s">
        <v>1435</v>
      </c>
      <c r="B31" s="145"/>
      <c r="C31" s="145"/>
      <c r="D31" s="145"/>
      <c r="E31" s="145"/>
      <c r="F31" s="147">
        <v>804</v>
      </c>
      <c r="S31" s="46"/>
      <c r="T31" s="146"/>
      <c r="U31" s="146"/>
    </row>
    <row r="32" spans="1:21" ht="28.5" customHeight="1" x14ac:dyDescent="0.25">
      <c r="A32" s="144" t="s">
        <v>1436</v>
      </c>
      <c r="B32" s="145"/>
      <c r="C32" s="145"/>
      <c r="D32" s="145"/>
      <c r="E32" s="145"/>
      <c r="F32" s="147">
        <v>805</v>
      </c>
      <c r="S32" s="46"/>
      <c r="T32" s="146"/>
      <c r="U32" s="146"/>
    </row>
    <row r="33" spans="1:21" ht="28.5" customHeight="1" x14ac:dyDescent="0.25">
      <c r="A33" s="144" t="s">
        <v>1437</v>
      </c>
      <c r="B33" s="145"/>
      <c r="C33" s="145"/>
      <c r="D33" s="145"/>
      <c r="E33" s="145"/>
      <c r="F33" s="147">
        <v>806</v>
      </c>
      <c r="S33" s="46"/>
      <c r="T33" s="146"/>
      <c r="U33" s="146"/>
    </row>
    <row r="34" spans="1:21" ht="28.5" customHeight="1" x14ac:dyDescent="0.25">
      <c r="A34" s="144" t="s">
        <v>1438</v>
      </c>
      <c r="B34" s="145"/>
      <c r="C34" s="145"/>
      <c r="D34" s="145"/>
      <c r="E34" s="145"/>
      <c r="F34" s="147">
        <v>807</v>
      </c>
      <c r="S34" s="46"/>
      <c r="T34" s="146"/>
      <c r="U34" s="146"/>
    </row>
    <row r="35" spans="1:21" ht="28.5" customHeight="1" x14ac:dyDescent="0.25">
      <c r="A35" s="144" t="s">
        <v>1439</v>
      </c>
      <c r="B35" s="145"/>
      <c r="C35" s="145"/>
      <c r="D35" s="145"/>
      <c r="E35" s="145"/>
      <c r="F35" s="147">
        <v>808</v>
      </c>
      <c r="S35" s="46"/>
      <c r="T35" s="146"/>
      <c r="U35" s="146"/>
    </row>
    <row r="36" spans="1:21" ht="28.5" customHeight="1" x14ac:dyDescent="0.25">
      <c r="A36" s="144" t="s">
        <v>1440</v>
      </c>
      <c r="B36" s="145"/>
      <c r="C36" s="145"/>
      <c r="D36" s="145"/>
      <c r="E36" s="145"/>
      <c r="F36" s="147">
        <v>809</v>
      </c>
      <c r="S36" s="46"/>
      <c r="T36" s="146"/>
      <c r="U36" s="146"/>
    </row>
    <row r="37" spans="1:21" ht="28.5" customHeight="1" x14ac:dyDescent="0.25">
      <c r="A37" s="144" t="s">
        <v>1441</v>
      </c>
      <c r="B37" s="145"/>
      <c r="C37" s="145"/>
      <c r="D37" s="145"/>
      <c r="E37" s="145"/>
      <c r="F37" s="147">
        <v>811</v>
      </c>
      <c r="S37" s="46"/>
      <c r="T37" s="146"/>
      <c r="U37" s="146"/>
    </row>
    <row r="38" spans="1:21" ht="28.5" customHeight="1" x14ac:dyDescent="0.25">
      <c r="A38" s="144" t="s">
        <v>1442</v>
      </c>
      <c r="B38" s="145"/>
      <c r="C38" s="145"/>
      <c r="D38" s="145"/>
      <c r="E38" s="145"/>
      <c r="F38" s="147">
        <v>812</v>
      </c>
      <c r="S38" s="46"/>
      <c r="T38" s="146"/>
      <c r="U38" s="146"/>
    </row>
    <row r="39" spans="1:21" ht="28.5" customHeight="1" x14ac:dyDescent="0.25">
      <c r="A39" s="144" t="s">
        <v>1443</v>
      </c>
      <c r="B39" s="145"/>
      <c r="C39" s="145"/>
      <c r="D39" s="145"/>
      <c r="E39" s="145"/>
      <c r="F39" s="147">
        <v>813</v>
      </c>
      <c r="S39" s="46"/>
      <c r="T39" s="146"/>
      <c r="U39" s="146"/>
    </row>
    <row r="40" spans="1:21" ht="28.5" customHeight="1" x14ac:dyDescent="0.25">
      <c r="A40" s="144" t="s">
        <v>1444</v>
      </c>
      <c r="B40" s="145"/>
      <c r="C40" s="145"/>
      <c r="D40" s="145"/>
      <c r="E40" s="145"/>
      <c r="F40" s="147">
        <v>814</v>
      </c>
      <c r="S40" s="46"/>
      <c r="T40" s="146"/>
      <c r="U40" s="146"/>
    </row>
    <row r="41" spans="1:21" ht="28.5" customHeight="1" x14ac:dyDescent="0.25">
      <c r="A41" s="144" t="s">
        <v>1445</v>
      </c>
      <c r="B41" s="145"/>
      <c r="C41" s="145"/>
      <c r="D41" s="145"/>
      <c r="E41" s="145"/>
      <c r="F41" s="147">
        <v>815</v>
      </c>
      <c r="S41" s="46"/>
      <c r="T41" s="146"/>
      <c r="U41" s="146"/>
    </row>
    <row r="42" spans="1:21" ht="28.5" customHeight="1" x14ac:dyDescent="0.25">
      <c r="A42" s="144" t="s">
        <v>1446</v>
      </c>
      <c r="B42" s="145"/>
      <c r="C42" s="145"/>
      <c r="D42" s="145"/>
      <c r="E42" s="145"/>
      <c r="F42" s="147">
        <v>816</v>
      </c>
      <c r="S42" s="46"/>
      <c r="T42" s="146"/>
      <c r="U42" s="146"/>
    </row>
    <row r="43" spans="1:21" ht="28.5" customHeight="1" x14ac:dyDescent="0.25">
      <c r="A43" s="144" t="s">
        <v>1447</v>
      </c>
      <c r="B43" s="145"/>
      <c r="C43" s="145"/>
      <c r="D43" s="145"/>
      <c r="E43" s="145"/>
      <c r="F43" s="147">
        <v>817</v>
      </c>
      <c r="S43" s="46"/>
      <c r="T43" s="146"/>
      <c r="U43" s="146"/>
    </row>
    <row r="44" spans="1:21" ht="28.5" customHeight="1" x14ac:dyDescent="0.25">
      <c r="A44" s="144" t="s">
        <v>1448</v>
      </c>
      <c r="B44" s="145"/>
      <c r="C44" s="145"/>
      <c r="D44" s="145"/>
      <c r="E44" s="145"/>
      <c r="F44" s="147">
        <v>818</v>
      </c>
      <c r="S44" s="46"/>
      <c r="T44" s="146"/>
      <c r="U44" s="146"/>
    </row>
    <row r="45" spans="1:21" ht="28.5" customHeight="1" x14ac:dyDescent="0.25">
      <c r="A45" s="144" t="s">
        <v>1449</v>
      </c>
      <c r="B45" s="145"/>
      <c r="C45" s="145"/>
      <c r="D45" s="145"/>
      <c r="E45" s="145"/>
      <c r="F45" s="147">
        <v>819</v>
      </c>
      <c r="S45" s="46"/>
      <c r="T45" s="146"/>
      <c r="U45" s="146"/>
    </row>
    <row r="46" spans="1:21" ht="28.5" customHeight="1" x14ac:dyDescent="0.25">
      <c r="A46" s="144" t="s">
        <v>1450</v>
      </c>
      <c r="B46" s="145"/>
      <c r="C46" s="145"/>
      <c r="D46" s="145"/>
      <c r="E46" s="145"/>
      <c r="F46" s="147">
        <v>820</v>
      </c>
      <c r="S46" s="46"/>
      <c r="T46" s="146"/>
      <c r="U46" s="146"/>
    </row>
    <row r="47" spans="1:21" ht="28.5" customHeight="1" x14ac:dyDescent="0.25">
      <c r="A47" s="144" t="s">
        <v>1451</v>
      </c>
      <c r="B47" s="145"/>
      <c r="C47" s="145"/>
      <c r="D47" s="145"/>
      <c r="E47" s="145"/>
      <c r="F47" s="147">
        <v>821</v>
      </c>
      <c r="S47" s="46"/>
      <c r="T47" s="146"/>
      <c r="U47" s="146"/>
    </row>
    <row r="48" spans="1:21" ht="28.5" customHeight="1" x14ac:dyDescent="0.25">
      <c r="A48" s="144" t="s">
        <v>1452</v>
      </c>
      <c r="B48" s="145"/>
      <c r="C48" s="145"/>
      <c r="D48" s="145"/>
      <c r="E48" s="145"/>
      <c r="F48" s="147">
        <v>822</v>
      </c>
      <c r="S48" s="46"/>
      <c r="T48" s="146"/>
      <c r="U48" s="146"/>
    </row>
    <row r="49" spans="1:21" ht="28.5" customHeight="1" x14ac:dyDescent="0.25">
      <c r="A49" s="144" t="s">
        <v>1453</v>
      </c>
      <c r="B49" s="145"/>
      <c r="C49" s="145"/>
      <c r="D49" s="145"/>
      <c r="E49" s="145"/>
      <c r="F49" s="147">
        <v>823</v>
      </c>
      <c r="S49" s="46"/>
      <c r="T49" s="146"/>
      <c r="U49" s="146"/>
    </row>
    <row r="50" spans="1:21" ht="28.5" customHeight="1" x14ac:dyDescent="0.25">
      <c r="A50" s="144" t="s">
        <v>1454</v>
      </c>
      <c r="B50" s="145"/>
      <c r="C50" s="145"/>
      <c r="D50" s="145"/>
      <c r="E50" s="145"/>
      <c r="F50" s="147">
        <v>824</v>
      </c>
      <c r="S50" s="46"/>
      <c r="T50" s="146"/>
      <c r="U50" s="146"/>
    </row>
    <row r="51" spans="1:21" ht="28.5" customHeight="1" x14ac:dyDescent="0.25">
      <c r="A51" s="144" t="s">
        <v>1455</v>
      </c>
      <c r="B51" s="145"/>
      <c r="C51" s="145"/>
      <c r="D51" s="145"/>
      <c r="E51" s="145"/>
      <c r="F51" s="147">
        <v>825</v>
      </c>
      <c r="S51" s="46"/>
      <c r="T51" s="146"/>
      <c r="U51" s="146"/>
    </row>
    <row r="52" spans="1:21" ht="28.5" customHeight="1" x14ac:dyDescent="0.25">
      <c r="A52" s="144" t="s">
        <v>1456</v>
      </c>
      <c r="B52" s="145"/>
      <c r="C52" s="145"/>
      <c r="D52" s="145"/>
      <c r="E52" s="145"/>
      <c r="F52" s="147">
        <v>826</v>
      </c>
      <c r="S52" s="46"/>
      <c r="T52" s="146"/>
      <c r="U52" s="146"/>
    </row>
    <row r="53" spans="1:21" ht="28.5" customHeight="1" x14ac:dyDescent="0.25">
      <c r="A53" s="144" t="s">
        <v>1457</v>
      </c>
      <c r="B53" s="145"/>
      <c r="C53" s="145"/>
      <c r="D53" s="145"/>
      <c r="E53" s="145"/>
      <c r="F53" s="147">
        <v>827</v>
      </c>
      <c r="S53" s="46"/>
      <c r="T53" s="146"/>
      <c r="U53" s="146"/>
    </row>
    <row r="54" spans="1:21" ht="28.5" customHeight="1" x14ac:dyDescent="0.25">
      <c r="A54" s="144" t="s">
        <v>1458</v>
      </c>
      <c r="B54" s="145"/>
      <c r="C54" s="145"/>
      <c r="D54" s="145"/>
      <c r="E54" s="145"/>
      <c r="F54" s="147">
        <v>828</v>
      </c>
      <c r="S54" s="46"/>
      <c r="T54" s="146"/>
      <c r="U54" s="146"/>
    </row>
    <row r="55" spans="1:21" ht="28.5" customHeight="1" x14ac:dyDescent="0.25">
      <c r="A55" s="144" t="s">
        <v>1459</v>
      </c>
      <c r="B55" s="145"/>
      <c r="C55" s="145"/>
      <c r="D55" s="145"/>
      <c r="E55" s="145"/>
      <c r="F55" s="147">
        <v>829</v>
      </c>
      <c r="S55" s="46"/>
      <c r="T55" s="146"/>
      <c r="U55" s="146"/>
    </row>
    <row r="56" spans="1:21" ht="28.5" customHeight="1" x14ac:dyDescent="0.25">
      <c r="A56" s="144" t="s">
        <v>1460</v>
      </c>
      <c r="B56" s="145"/>
      <c r="C56" s="145"/>
      <c r="D56" s="145"/>
      <c r="E56" s="145"/>
      <c r="F56" s="147">
        <v>830</v>
      </c>
      <c r="S56" s="46"/>
      <c r="T56" s="146"/>
      <c r="U56" s="146"/>
    </row>
    <row r="57" spans="1:21" ht="28.5" customHeight="1" x14ac:dyDescent="0.25">
      <c r="A57" s="144" t="s">
        <v>1461</v>
      </c>
      <c r="B57" s="145"/>
      <c r="C57" s="145"/>
      <c r="D57" s="145"/>
      <c r="E57" s="145"/>
      <c r="F57" s="147">
        <v>831</v>
      </c>
      <c r="S57" s="46"/>
      <c r="T57" s="146"/>
      <c r="U57" s="146"/>
    </row>
    <row r="58" spans="1:21" ht="28.5" customHeight="1" x14ac:dyDescent="0.25">
      <c r="A58" s="144" t="s">
        <v>1462</v>
      </c>
      <c r="B58" s="145"/>
      <c r="C58" s="145"/>
      <c r="D58" s="145"/>
      <c r="E58" s="145"/>
      <c r="F58" s="147">
        <v>832</v>
      </c>
      <c r="S58" s="46"/>
      <c r="T58" s="146"/>
      <c r="U58" s="146"/>
    </row>
    <row r="59" spans="1:21" ht="28.5" customHeight="1" x14ac:dyDescent="0.25">
      <c r="A59" s="144" t="s">
        <v>1463</v>
      </c>
      <c r="B59" s="145"/>
      <c r="C59" s="145"/>
      <c r="D59" s="145"/>
      <c r="E59" s="145"/>
      <c r="F59" s="147">
        <v>833</v>
      </c>
      <c r="S59" s="46"/>
      <c r="T59" s="146"/>
      <c r="U59" s="146"/>
    </row>
    <row r="60" spans="1:21" ht="28.5" customHeight="1" x14ac:dyDescent="0.25">
      <c r="A60" s="144" t="s">
        <v>1464</v>
      </c>
      <c r="B60" s="145"/>
      <c r="C60" s="145"/>
      <c r="D60" s="145"/>
      <c r="E60" s="145"/>
      <c r="F60" s="147">
        <v>834</v>
      </c>
      <c r="S60" s="46"/>
      <c r="T60" s="146"/>
      <c r="U60" s="146"/>
    </row>
    <row r="61" spans="1:21" ht="28.5" customHeight="1" x14ac:dyDescent="0.25">
      <c r="A61" s="144" t="s">
        <v>1465</v>
      </c>
      <c r="B61" s="145"/>
      <c r="C61" s="145"/>
      <c r="D61" s="145"/>
      <c r="E61" s="145"/>
      <c r="F61" s="147">
        <v>835</v>
      </c>
      <c r="S61" s="46"/>
      <c r="T61" s="146"/>
      <c r="U61" s="146"/>
    </row>
    <row r="62" spans="1:21" ht="28.5" customHeight="1" x14ac:dyDescent="0.25">
      <c r="A62" s="144" t="s">
        <v>1466</v>
      </c>
      <c r="B62" s="145"/>
      <c r="C62" s="145"/>
      <c r="D62" s="145"/>
      <c r="E62" s="145"/>
      <c r="F62" s="147">
        <v>836</v>
      </c>
      <c r="S62" s="46"/>
      <c r="T62" s="146"/>
      <c r="U62" s="146"/>
    </row>
    <row r="63" spans="1:21" ht="28.5" customHeight="1" x14ac:dyDescent="0.25">
      <c r="A63" s="144" t="s">
        <v>1467</v>
      </c>
      <c r="B63" s="145"/>
      <c r="C63" s="145"/>
      <c r="D63" s="145"/>
      <c r="E63" s="145"/>
      <c r="F63" s="147">
        <v>837</v>
      </c>
      <c r="S63" s="46"/>
      <c r="T63" s="146"/>
      <c r="U63" s="146"/>
    </row>
    <row r="64" spans="1:21" ht="28.5" customHeight="1" x14ac:dyDescent="0.25">
      <c r="A64" s="144" t="s">
        <v>1468</v>
      </c>
      <c r="B64" s="145"/>
      <c r="C64" s="145"/>
      <c r="D64" s="145"/>
      <c r="E64" s="145"/>
      <c r="F64" s="147">
        <v>838</v>
      </c>
      <c r="S64" s="46"/>
      <c r="T64" s="146"/>
      <c r="U64" s="146"/>
    </row>
    <row r="65" spans="1:21" ht="28.5" customHeight="1" x14ac:dyDescent="0.25">
      <c r="A65" s="144" t="s">
        <v>1469</v>
      </c>
      <c r="B65" s="145"/>
      <c r="C65" s="145"/>
      <c r="D65" s="145"/>
      <c r="E65" s="145"/>
      <c r="F65" s="147">
        <v>839</v>
      </c>
      <c r="S65" s="46"/>
      <c r="T65" s="146"/>
      <c r="U65" s="146"/>
    </row>
    <row r="66" spans="1:21" ht="28.5" customHeight="1" x14ac:dyDescent="0.25">
      <c r="A66" s="144" t="s">
        <v>1470</v>
      </c>
      <c r="B66" s="145"/>
      <c r="C66" s="145"/>
      <c r="D66" s="145"/>
      <c r="E66" s="145"/>
      <c r="F66" s="147">
        <v>840</v>
      </c>
      <c r="S66" s="46"/>
      <c r="T66" s="146"/>
      <c r="U66" s="146"/>
    </row>
    <row r="67" spans="1:21" ht="28.5" customHeight="1" x14ac:dyDescent="0.25">
      <c r="A67" s="144" t="s">
        <v>1471</v>
      </c>
      <c r="B67" s="145"/>
      <c r="C67" s="145"/>
      <c r="D67" s="145"/>
      <c r="E67" s="145"/>
      <c r="F67" s="147">
        <v>841</v>
      </c>
      <c r="S67" s="46"/>
      <c r="T67" s="146"/>
      <c r="U67" s="146"/>
    </row>
    <row r="68" spans="1:21" ht="28.5" customHeight="1" x14ac:dyDescent="0.25">
      <c r="A68" s="144" t="s">
        <v>1472</v>
      </c>
      <c r="B68" s="145"/>
      <c r="C68" s="145"/>
      <c r="D68" s="145"/>
      <c r="E68" s="145"/>
      <c r="F68" s="147">
        <v>842</v>
      </c>
      <c r="S68" s="46"/>
      <c r="T68" s="146"/>
      <c r="U68" s="146"/>
    </row>
    <row r="69" spans="1:21" ht="28.5" customHeight="1" x14ac:dyDescent="0.25">
      <c r="A69" s="144" t="s">
        <v>1473</v>
      </c>
      <c r="B69" s="145"/>
      <c r="C69" s="145"/>
      <c r="D69" s="145"/>
      <c r="E69" s="145"/>
      <c r="F69" s="147">
        <v>843</v>
      </c>
      <c r="S69" s="46"/>
      <c r="T69" s="146"/>
      <c r="U69" s="146"/>
    </row>
    <row r="70" spans="1:21" ht="28.5" customHeight="1" x14ac:dyDescent="0.25">
      <c r="A70" s="144" t="s">
        <v>1475</v>
      </c>
      <c r="B70" s="145"/>
      <c r="C70" s="145"/>
      <c r="D70" s="145"/>
      <c r="E70" s="145"/>
      <c r="F70" s="147">
        <v>844</v>
      </c>
      <c r="S70" s="46"/>
      <c r="T70" s="146"/>
      <c r="U70" s="146"/>
    </row>
    <row r="71" spans="1:21" ht="28.5" customHeight="1" x14ac:dyDescent="0.25">
      <c r="A71" s="144" t="s">
        <v>1476</v>
      </c>
      <c r="B71" s="145"/>
      <c r="C71" s="145"/>
      <c r="D71" s="145"/>
      <c r="E71" s="145"/>
      <c r="F71" s="147">
        <v>845</v>
      </c>
      <c r="S71" s="46"/>
      <c r="T71" s="146"/>
      <c r="U71" s="146"/>
    </row>
    <row r="72" spans="1:21" ht="28.5" customHeight="1" x14ac:dyDescent="0.25">
      <c r="A72" s="144" t="s">
        <v>1477</v>
      </c>
      <c r="B72" s="145"/>
      <c r="C72" s="145"/>
      <c r="D72" s="145"/>
      <c r="E72" s="145"/>
      <c r="F72" s="147">
        <v>850</v>
      </c>
      <c r="S72" s="46"/>
      <c r="T72" s="146"/>
      <c r="U72" s="146"/>
    </row>
    <row r="73" spans="1:21" ht="28.5" customHeight="1" x14ac:dyDescent="0.25">
      <c r="A73" s="144" t="s">
        <v>1478</v>
      </c>
      <c r="B73" s="145"/>
      <c r="C73" s="145"/>
      <c r="D73" s="145"/>
      <c r="E73" s="145"/>
      <c r="F73" s="147">
        <v>851</v>
      </c>
      <c r="S73" s="46"/>
      <c r="T73" s="146"/>
      <c r="U73" s="146"/>
    </row>
    <row r="74" spans="1:21" ht="28.5" customHeight="1" x14ac:dyDescent="0.25">
      <c r="A74" s="144" t="s">
        <v>1479</v>
      </c>
      <c r="B74" s="145"/>
      <c r="C74" s="145"/>
      <c r="D74" s="145"/>
      <c r="E74" s="145"/>
      <c r="F74" s="147">
        <v>852</v>
      </c>
      <c r="S74" s="46"/>
      <c r="T74" s="146"/>
      <c r="U74" s="146"/>
    </row>
    <row r="75" spans="1:21" ht="28.5" customHeight="1" x14ac:dyDescent="0.25">
      <c r="A75" s="144" t="s">
        <v>1480</v>
      </c>
      <c r="B75" s="145"/>
      <c r="C75" s="145"/>
      <c r="D75" s="145"/>
      <c r="E75" s="145"/>
      <c r="F75" s="147">
        <v>853</v>
      </c>
      <c r="S75" s="46"/>
      <c r="T75" s="146"/>
      <c r="U75" s="146"/>
    </row>
    <row r="76" spans="1:21" ht="28.5" customHeight="1" x14ac:dyDescent="0.25">
      <c r="A76" s="144" t="s">
        <v>1481</v>
      </c>
      <c r="B76" s="145"/>
      <c r="C76" s="145"/>
      <c r="D76" s="145"/>
      <c r="E76" s="145"/>
      <c r="F76" s="147">
        <v>854</v>
      </c>
      <c r="S76" s="46"/>
      <c r="T76" s="146"/>
      <c r="U76" s="146"/>
    </row>
    <row r="77" spans="1:21" ht="28.5" customHeight="1" x14ac:dyDescent="0.25">
      <c r="A77" s="144" t="s">
        <v>1482</v>
      </c>
      <c r="B77" s="145"/>
      <c r="C77" s="145"/>
      <c r="D77" s="145"/>
      <c r="E77" s="145"/>
      <c r="F77" s="147">
        <v>855</v>
      </c>
      <c r="S77" s="46"/>
      <c r="T77" s="146"/>
      <c r="U77" s="146"/>
    </row>
    <row r="78" spans="1:21" ht="28.5" customHeight="1" x14ac:dyDescent="0.25">
      <c r="A78" s="144" t="s">
        <v>1483</v>
      </c>
      <c r="B78" s="145"/>
      <c r="C78" s="145"/>
      <c r="D78" s="145"/>
      <c r="E78" s="145"/>
      <c r="F78" s="147">
        <v>856</v>
      </c>
      <c r="S78" s="46"/>
      <c r="T78" s="146"/>
      <c r="U78" s="146"/>
    </row>
    <row r="79" spans="1:21" ht="28.5" customHeight="1" x14ac:dyDescent="0.25">
      <c r="A79" s="144" t="s">
        <v>1484</v>
      </c>
      <c r="B79" s="145"/>
      <c r="C79" s="145"/>
      <c r="D79" s="145"/>
      <c r="E79" s="145"/>
      <c r="F79" s="147">
        <v>858</v>
      </c>
      <c r="S79" s="46"/>
      <c r="T79" s="146"/>
      <c r="U79" s="146"/>
    </row>
    <row r="80" spans="1:21" ht="28.5" customHeight="1" x14ac:dyDescent="0.25">
      <c r="A80" s="144" t="s">
        <v>1485</v>
      </c>
      <c r="B80" s="145"/>
      <c r="C80" s="145"/>
      <c r="D80" s="145"/>
      <c r="E80" s="145"/>
      <c r="F80" s="147">
        <v>860</v>
      </c>
      <c r="S80" s="46"/>
      <c r="T80" s="146"/>
      <c r="U80" s="146"/>
    </row>
    <row r="81" spans="1:21" ht="28.5" customHeight="1" x14ac:dyDescent="0.25">
      <c r="A81" s="144" t="s">
        <v>1486</v>
      </c>
      <c r="B81" s="145"/>
      <c r="C81" s="145"/>
      <c r="D81" s="145"/>
      <c r="E81" s="145"/>
      <c r="F81" s="147">
        <v>861</v>
      </c>
      <c r="S81" s="46"/>
      <c r="T81" s="146"/>
      <c r="U81" s="146"/>
    </row>
    <row r="82" spans="1:21" ht="28.5" customHeight="1" x14ac:dyDescent="0.25">
      <c r="A82" s="144" t="s">
        <v>1487</v>
      </c>
      <c r="B82" s="145"/>
      <c r="C82" s="145"/>
      <c r="D82" s="145"/>
      <c r="E82" s="145"/>
      <c r="F82" s="147">
        <v>862</v>
      </c>
      <c r="S82" s="46"/>
      <c r="T82" s="146"/>
      <c r="U82" s="146"/>
    </row>
    <row r="83" spans="1:21" ht="28.5" customHeight="1" x14ac:dyDescent="0.25">
      <c r="A83" s="144" t="s">
        <v>1488</v>
      </c>
      <c r="B83" s="145"/>
      <c r="C83" s="145"/>
      <c r="D83" s="145"/>
      <c r="E83" s="145"/>
      <c r="F83" s="147">
        <v>863</v>
      </c>
      <c r="S83" s="46"/>
      <c r="T83" s="146"/>
      <c r="U83" s="146"/>
    </row>
    <row r="84" spans="1:21" ht="28.5" customHeight="1" x14ac:dyDescent="0.25">
      <c r="A84" s="144" t="s">
        <v>1489</v>
      </c>
      <c r="B84" s="145"/>
      <c r="C84" s="145"/>
      <c r="D84" s="145"/>
      <c r="E84" s="145"/>
      <c r="F84" s="147">
        <v>864</v>
      </c>
      <c r="S84" s="46"/>
      <c r="T84" s="146"/>
      <c r="U84" s="146"/>
    </row>
    <row r="85" spans="1:21" ht="28.5" customHeight="1" x14ac:dyDescent="0.25">
      <c r="A85" s="144" t="s">
        <v>1490</v>
      </c>
      <c r="B85" s="145"/>
      <c r="C85" s="145"/>
      <c r="D85" s="145"/>
      <c r="E85" s="145"/>
      <c r="F85" s="147">
        <v>865</v>
      </c>
      <c r="S85" s="46"/>
      <c r="T85" s="146"/>
      <c r="U85" s="146"/>
    </row>
    <row r="86" spans="1:21" ht="28.5" customHeight="1" x14ac:dyDescent="0.25">
      <c r="A86" s="144" t="s">
        <v>1491</v>
      </c>
      <c r="B86" s="145"/>
      <c r="C86" s="145"/>
      <c r="D86" s="145"/>
      <c r="E86" s="145"/>
      <c r="F86" s="147">
        <v>867</v>
      </c>
      <c r="S86" s="46"/>
      <c r="T86" s="146"/>
      <c r="U86" s="146"/>
    </row>
    <row r="87" spans="1:21" ht="28.5" customHeight="1" x14ac:dyDescent="0.25">
      <c r="A87" s="144" t="s">
        <v>1492</v>
      </c>
      <c r="B87" s="145"/>
      <c r="C87" s="145"/>
      <c r="D87" s="145"/>
      <c r="E87" s="145"/>
      <c r="F87" s="147">
        <v>868</v>
      </c>
      <c r="S87" s="46"/>
      <c r="T87" s="146"/>
      <c r="U87" s="146"/>
    </row>
    <row r="88" spans="1:21" ht="28.5" customHeight="1" x14ac:dyDescent="0.25">
      <c r="A88" s="144" t="s">
        <v>1493</v>
      </c>
      <c r="B88" s="145"/>
      <c r="C88" s="145"/>
      <c r="D88" s="145"/>
      <c r="E88" s="145"/>
      <c r="F88" s="147">
        <v>887</v>
      </c>
      <c r="S88" s="46"/>
      <c r="T88" s="146"/>
      <c r="U88" s="146"/>
    </row>
    <row r="89" spans="1:21" ht="28.5" customHeight="1" x14ac:dyDescent="0.25">
      <c r="A89" s="144" t="s">
        <v>1494</v>
      </c>
      <c r="B89" s="145"/>
      <c r="C89" s="145"/>
      <c r="D89" s="145"/>
      <c r="E89" s="145"/>
      <c r="F89" s="147">
        <v>873</v>
      </c>
      <c r="S89" s="46"/>
      <c r="T89" s="146"/>
      <c r="U89" s="146"/>
    </row>
    <row r="90" spans="1:21" ht="28.5" customHeight="1" x14ac:dyDescent="0.25">
      <c r="A90" s="144" t="s">
        <v>1495</v>
      </c>
      <c r="B90" s="145"/>
      <c r="C90" s="145"/>
      <c r="D90" s="145"/>
      <c r="E90" s="145"/>
      <c r="F90" s="147">
        <v>874</v>
      </c>
      <c r="S90" s="46"/>
      <c r="T90" s="146"/>
      <c r="U90" s="146"/>
    </row>
    <row r="91" spans="1:21" ht="28.5" customHeight="1" x14ac:dyDescent="0.25">
      <c r="A91" s="144" t="s">
        <v>1496</v>
      </c>
      <c r="B91" s="145"/>
      <c r="C91" s="145"/>
      <c r="D91" s="145"/>
      <c r="E91" s="145"/>
      <c r="F91" s="147">
        <v>875</v>
      </c>
      <c r="S91" s="46"/>
      <c r="T91" s="146"/>
      <c r="U91" s="146"/>
    </row>
    <row r="92" spans="1:21" ht="28.5" customHeight="1" x14ac:dyDescent="0.25">
      <c r="A92" s="144" t="s">
        <v>1497</v>
      </c>
      <c r="B92" s="145"/>
      <c r="C92" s="145"/>
      <c r="D92" s="145"/>
      <c r="E92" s="145"/>
      <c r="F92" s="147">
        <v>876</v>
      </c>
      <c r="S92" s="46"/>
      <c r="T92" s="146"/>
      <c r="U92" s="146"/>
    </row>
    <row r="93" spans="1:21" ht="28.5" customHeight="1" x14ac:dyDescent="0.25">
      <c r="A93" s="144" t="s">
        <v>1498</v>
      </c>
      <c r="B93" s="145"/>
      <c r="C93" s="145"/>
      <c r="D93" s="145"/>
      <c r="E93" s="145"/>
      <c r="F93" s="147">
        <v>877</v>
      </c>
      <c r="S93" s="46"/>
      <c r="T93" s="146"/>
      <c r="U93" s="146"/>
    </row>
    <row r="94" spans="1:21" ht="28.5" customHeight="1" x14ac:dyDescent="0.25">
      <c r="A94" s="144" t="s">
        <v>1499</v>
      </c>
      <c r="B94" s="145"/>
      <c r="C94" s="145"/>
      <c r="D94" s="145"/>
      <c r="E94" s="145"/>
      <c r="F94" s="147">
        <v>878</v>
      </c>
      <c r="S94" s="46"/>
      <c r="T94" s="146"/>
      <c r="U94" s="146"/>
    </row>
    <row r="95" spans="1:21" ht="28.5" customHeight="1" x14ac:dyDescent="0.25">
      <c r="A95" s="144" t="s">
        <v>1500</v>
      </c>
      <c r="B95" s="145"/>
      <c r="C95" s="145"/>
      <c r="D95" s="145"/>
      <c r="E95" s="145"/>
      <c r="F95" s="147">
        <v>879</v>
      </c>
      <c r="S95" s="46"/>
      <c r="T95" s="146"/>
      <c r="U95" s="146"/>
    </row>
    <row r="96" spans="1:21" ht="28.5" customHeight="1" x14ac:dyDescent="0.25">
      <c r="A96" s="144" t="s">
        <v>1501</v>
      </c>
      <c r="B96" s="145"/>
      <c r="C96" s="145"/>
      <c r="D96" s="145"/>
      <c r="E96" s="145"/>
      <c r="F96" s="147">
        <v>880</v>
      </c>
      <c r="S96" s="46"/>
      <c r="T96" s="146"/>
      <c r="U96" s="146"/>
    </row>
    <row r="97" spans="1:21" ht="28.5" customHeight="1" x14ac:dyDescent="0.25">
      <c r="A97" s="144" t="s">
        <v>1502</v>
      </c>
      <c r="B97" s="145"/>
      <c r="C97" s="145"/>
      <c r="D97" s="145"/>
      <c r="E97" s="145"/>
      <c r="F97" s="147">
        <v>881</v>
      </c>
      <c r="S97" s="46"/>
      <c r="T97" s="146"/>
      <c r="U97" s="146"/>
    </row>
    <row r="98" spans="1:21" ht="28.5" customHeight="1" x14ac:dyDescent="0.25">
      <c r="A98" s="144" t="s">
        <v>1503</v>
      </c>
      <c r="B98" s="145"/>
      <c r="C98" s="145"/>
      <c r="D98" s="145"/>
      <c r="E98" s="145"/>
      <c r="F98" s="147">
        <v>882</v>
      </c>
      <c r="S98" s="46"/>
      <c r="T98" s="146"/>
      <c r="U98" s="146"/>
    </row>
    <row r="99" spans="1:21" ht="28.5" customHeight="1" x14ac:dyDescent="0.25">
      <c r="A99" s="144" t="s">
        <v>1504</v>
      </c>
      <c r="B99" s="145"/>
      <c r="C99" s="145"/>
      <c r="D99" s="145"/>
      <c r="E99" s="145"/>
      <c r="F99" s="147">
        <v>883</v>
      </c>
      <c r="S99" s="46"/>
      <c r="T99" s="146"/>
      <c r="U99" s="146"/>
    </row>
    <row r="100" spans="1:21" ht="28.5" customHeight="1" x14ac:dyDescent="0.25">
      <c r="A100" s="144" t="s">
        <v>1505</v>
      </c>
      <c r="B100" s="145"/>
      <c r="C100" s="145"/>
      <c r="D100" s="145"/>
      <c r="E100" s="145"/>
      <c r="F100" s="147">
        <v>884</v>
      </c>
      <c r="S100" s="46"/>
      <c r="T100" s="146"/>
      <c r="U100" s="146"/>
    </row>
    <row r="101" spans="1:21" ht="28.5" customHeight="1" x14ac:dyDescent="0.25">
      <c r="A101" s="144" t="s">
        <v>1507</v>
      </c>
      <c r="B101" s="145"/>
      <c r="C101" s="145"/>
      <c r="D101" s="145"/>
      <c r="E101" s="145"/>
      <c r="F101" s="147">
        <v>888</v>
      </c>
      <c r="S101" s="46"/>
      <c r="T101" s="146"/>
      <c r="U101" s="146"/>
    </row>
    <row r="102" spans="1:21" ht="28.5" customHeight="1" x14ac:dyDescent="0.25">
      <c r="A102" s="144" t="s">
        <v>1508</v>
      </c>
      <c r="B102" s="145"/>
      <c r="C102" s="145"/>
      <c r="D102" s="145"/>
      <c r="E102" s="145"/>
      <c r="F102" s="147">
        <v>889</v>
      </c>
      <c r="S102" s="46"/>
      <c r="T102" s="146"/>
      <c r="U102" s="146"/>
    </row>
    <row r="103" spans="1:21" ht="28.5" customHeight="1" x14ac:dyDescent="0.25">
      <c r="A103" s="144" t="s">
        <v>1509</v>
      </c>
      <c r="B103" s="145"/>
      <c r="C103" s="145"/>
      <c r="D103" s="145"/>
      <c r="E103" s="145"/>
      <c r="F103" s="147">
        <v>891</v>
      </c>
      <c r="S103" s="46"/>
      <c r="T103" s="146"/>
      <c r="U103" s="146"/>
    </row>
    <row r="104" spans="1:21" ht="28.5" customHeight="1" x14ac:dyDescent="0.25">
      <c r="A104" s="144" t="s">
        <v>1510</v>
      </c>
      <c r="B104" s="145"/>
      <c r="C104" s="145"/>
      <c r="D104" s="145"/>
      <c r="E104" s="145"/>
      <c r="F104" s="147">
        <v>892</v>
      </c>
      <c r="S104" s="46"/>
      <c r="T104" s="146"/>
      <c r="U104" s="146"/>
    </row>
    <row r="105" spans="1:21" ht="28.5" customHeight="1" x14ac:dyDescent="0.25">
      <c r="A105" s="144" t="s">
        <v>1512</v>
      </c>
      <c r="B105" s="145"/>
      <c r="C105" s="145"/>
      <c r="D105" s="145"/>
      <c r="E105" s="145"/>
      <c r="F105" s="147" t="s">
        <v>1511</v>
      </c>
      <c r="S105" s="46"/>
      <c r="T105" s="146"/>
      <c r="U105" s="146"/>
    </row>
    <row r="106" spans="1:21" ht="28.5" customHeight="1" x14ac:dyDescent="0.25">
      <c r="A106" s="144" t="s">
        <v>1514</v>
      </c>
      <c r="B106" s="145"/>
      <c r="C106" s="145"/>
      <c r="D106" s="145"/>
      <c r="E106" s="145"/>
      <c r="F106" s="147" t="s">
        <v>1513</v>
      </c>
      <c r="S106" s="46"/>
      <c r="T106" s="146"/>
      <c r="U106" s="146"/>
    </row>
    <row r="107" spans="1:21" ht="28.5" customHeight="1" x14ac:dyDescent="0.25">
      <c r="A107" s="144" t="s">
        <v>1516</v>
      </c>
      <c r="B107" s="145"/>
      <c r="C107" s="145"/>
      <c r="D107" s="145"/>
      <c r="E107" s="145"/>
      <c r="F107" s="147" t="s">
        <v>1515</v>
      </c>
      <c r="S107" s="46"/>
      <c r="T107" s="146"/>
      <c r="U107" s="146"/>
    </row>
    <row r="108" spans="1:21" ht="28.5" customHeight="1" x14ac:dyDescent="0.25">
      <c r="A108" s="144" t="s">
        <v>1518</v>
      </c>
      <c r="B108" s="145"/>
      <c r="C108" s="145"/>
      <c r="D108" s="145"/>
      <c r="E108" s="145"/>
      <c r="F108" s="147" t="s">
        <v>1517</v>
      </c>
      <c r="S108" s="46"/>
      <c r="T108" s="146"/>
      <c r="U108" s="146"/>
    </row>
    <row r="109" spans="1:21" ht="28.5" customHeight="1" x14ac:dyDescent="0.25">
      <c r="A109" s="144" t="s">
        <v>1520</v>
      </c>
      <c r="B109" s="145"/>
      <c r="C109" s="145"/>
      <c r="D109" s="145"/>
      <c r="E109" s="145"/>
      <c r="F109" s="147">
        <v>847</v>
      </c>
      <c r="S109" s="46"/>
      <c r="T109" s="146"/>
      <c r="U109" s="146"/>
    </row>
    <row r="110" spans="1:21" ht="28.5" customHeight="1" x14ac:dyDescent="0.25">
      <c r="A110" s="144" t="s">
        <v>1522</v>
      </c>
      <c r="B110" s="145"/>
      <c r="C110" s="145"/>
      <c r="D110" s="145"/>
      <c r="E110" s="145"/>
      <c r="F110" s="147" t="s">
        <v>1521</v>
      </c>
      <c r="S110" s="46"/>
      <c r="T110" s="146"/>
      <c r="U110" s="146"/>
    </row>
    <row r="111" spans="1:21" ht="28.5" customHeight="1" x14ac:dyDescent="0.25">
      <c r="A111" s="144" t="s">
        <v>1524</v>
      </c>
      <c r="B111" s="145"/>
      <c r="C111" s="145"/>
      <c r="D111" s="145"/>
      <c r="E111" s="145"/>
      <c r="F111" s="147" t="s">
        <v>1523</v>
      </c>
      <c r="S111" s="46"/>
      <c r="T111" s="146"/>
      <c r="U111" s="146"/>
    </row>
    <row r="112" spans="1:21" ht="28.5" customHeight="1" x14ac:dyDescent="0.25">
      <c r="A112" s="144" t="s">
        <v>1526</v>
      </c>
      <c r="B112" s="145"/>
      <c r="C112" s="145"/>
      <c r="D112" s="145"/>
      <c r="E112" s="145"/>
      <c r="F112" s="147" t="s">
        <v>1525</v>
      </c>
      <c r="S112" s="46"/>
      <c r="T112" s="146"/>
      <c r="U112" s="146"/>
    </row>
    <row r="113" spans="1:21" ht="28.5" customHeight="1" x14ac:dyDescent="0.25">
      <c r="A113" s="144" t="s">
        <v>1528</v>
      </c>
      <c r="B113" s="145"/>
      <c r="C113" s="145"/>
      <c r="D113" s="145"/>
      <c r="E113" s="145"/>
      <c r="F113" s="147" t="s">
        <v>1527</v>
      </c>
      <c r="S113" s="46"/>
      <c r="T113" s="146"/>
      <c r="U113" s="146"/>
    </row>
    <row r="114" spans="1:21" ht="28.5" customHeight="1" x14ac:dyDescent="0.25">
      <c r="A114" s="144" t="s">
        <v>1550</v>
      </c>
      <c r="B114" s="145"/>
      <c r="C114" s="145"/>
      <c r="D114" s="145"/>
      <c r="E114" s="145"/>
      <c r="F114" s="147">
        <v>848</v>
      </c>
      <c r="S114" s="46"/>
      <c r="T114" s="146"/>
      <c r="U114" s="146"/>
    </row>
    <row r="115" spans="1:21" ht="28.5" customHeight="1" x14ac:dyDescent="0.25">
      <c r="A115" s="144" t="s">
        <v>1552</v>
      </c>
      <c r="B115" s="145"/>
      <c r="C115" s="145"/>
      <c r="D115" s="145"/>
      <c r="E115" s="145"/>
      <c r="F115" s="147">
        <v>890</v>
      </c>
      <c r="S115" s="46"/>
      <c r="T115" s="146"/>
      <c r="U115" s="146"/>
    </row>
    <row r="116" spans="1:21" ht="28.5" customHeight="1" x14ac:dyDescent="0.25">
      <c r="A116" s="144" t="s">
        <v>1553</v>
      </c>
      <c r="B116" s="145"/>
      <c r="C116" s="145"/>
      <c r="D116" s="145"/>
      <c r="E116" s="145"/>
      <c r="F116" s="147">
        <v>870</v>
      </c>
      <c r="S116" s="46"/>
      <c r="T116" s="146"/>
      <c r="U116" s="146"/>
    </row>
    <row r="117" spans="1:21" ht="28.5" customHeight="1" x14ac:dyDescent="0.25">
      <c r="A117" s="144" t="s">
        <v>1556</v>
      </c>
      <c r="B117" s="145"/>
      <c r="C117" s="145"/>
      <c r="D117" s="145"/>
      <c r="E117" s="145"/>
      <c r="F117" s="147" t="s">
        <v>1554</v>
      </c>
      <c r="S117" s="46"/>
      <c r="T117" s="146"/>
      <c r="U117" s="146"/>
    </row>
    <row r="118" spans="1:21" ht="28.5" customHeight="1" x14ac:dyDescent="0.25">
      <c r="A118" s="144" t="s">
        <v>1558</v>
      </c>
      <c r="B118" s="145"/>
      <c r="C118" s="145"/>
      <c r="D118" s="145"/>
      <c r="E118" s="145"/>
      <c r="F118" s="147">
        <v>886</v>
      </c>
      <c r="S118" s="46"/>
      <c r="T118" s="146"/>
      <c r="U118" s="146"/>
    </row>
    <row r="119" spans="1:21" ht="28.5" customHeight="1" x14ac:dyDescent="0.25">
      <c r="A119" s="144" t="s">
        <v>1559</v>
      </c>
      <c r="B119" s="145"/>
      <c r="C119" s="145"/>
      <c r="D119" s="145"/>
      <c r="E119" s="145"/>
      <c r="F119" s="147">
        <v>897</v>
      </c>
      <c r="S119" s="46"/>
      <c r="T119" s="146"/>
      <c r="U119" s="146"/>
    </row>
    <row r="120" spans="1:21" ht="28.5" customHeight="1" x14ac:dyDescent="0.25">
      <c r="A120" s="144" t="s">
        <v>1560</v>
      </c>
      <c r="B120" s="145"/>
      <c r="C120" s="145"/>
      <c r="D120" s="145"/>
      <c r="E120" s="145"/>
      <c r="F120" s="147">
        <v>895</v>
      </c>
      <c r="S120" s="46"/>
      <c r="T120" s="146"/>
      <c r="U120" s="146"/>
    </row>
    <row r="121" spans="1:21" ht="28.5" customHeight="1" x14ac:dyDescent="0.25">
      <c r="A121" s="144" t="s">
        <v>1561</v>
      </c>
      <c r="B121" s="145"/>
      <c r="C121" s="145"/>
      <c r="D121" s="145"/>
      <c r="E121" s="145"/>
      <c r="F121" s="147">
        <v>911</v>
      </c>
      <c r="S121" s="46"/>
      <c r="T121" s="146"/>
      <c r="U121" s="146"/>
    </row>
    <row r="122" spans="1:21" ht="28.5" customHeight="1" x14ac:dyDescent="0.25">
      <c r="A122" s="144" t="s">
        <v>1562</v>
      </c>
      <c r="B122" s="145"/>
      <c r="C122" s="145"/>
      <c r="D122" s="145"/>
      <c r="E122" s="145"/>
      <c r="F122" s="147">
        <v>898</v>
      </c>
      <c r="S122" s="46"/>
      <c r="T122" s="146"/>
      <c r="U122" s="146"/>
    </row>
    <row r="123" spans="1:21" ht="28.5" customHeight="1" x14ac:dyDescent="0.25">
      <c r="A123" s="144" t="s">
        <v>1563</v>
      </c>
      <c r="B123" s="145"/>
      <c r="C123" s="145"/>
      <c r="D123" s="145"/>
      <c r="E123" s="145"/>
      <c r="F123" s="147">
        <v>893</v>
      </c>
      <c r="S123" s="46"/>
      <c r="T123" s="146"/>
      <c r="U123" s="146"/>
    </row>
    <row r="124" spans="1:21" ht="28.5" customHeight="1" x14ac:dyDescent="0.25">
      <c r="A124" s="144" t="s">
        <v>1564</v>
      </c>
      <c r="B124" s="145"/>
      <c r="C124" s="145"/>
      <c r="D124" s="145"/>
      <c r="E124" s="145"/>
      <c r="F124" s="147">
        <v>894</v>
      </c>
      <c r="S124" s="46"/>
      <c r="T124" s="146"/>
      <c r="U124" s="146"/>
    </row>
    <row r="125" spans="1:21" ht="28.5" customHeight="1" x14ac:dyDescent="0.25">
      <c r="A125" s="144" t="s">
        <v>1565</v>
      </c>
      <c r="B125" s="145"/>
      <c r="C125" s="145"/>
      <c r="D125" s="145"/>
      <c r="E125" s="145"/>
      <c r="F125" s="147">
        <v>846</v>
      </c>
      <c r="S125" s="46"/>
      <c r="T125" s="146"/>
      <c r="U125" s="146"/>
    </row>
    <row r="126" spans="1:21" ht="28.5" customHeight="1" x14ac:dyDescent="0.25">
      <c r="A126" s="144" t="s">
        <v>1566</v>
      </c>
      <c r="B126" s="145"/>
      <c r="C126" s="145"/>
      <c r="D126" s="145"/>
      <c r="E126" s="145"/>
      <c r="F126" s="147">
        <v>896</v>
      </c>
      <c r="S126" s="46"/>
      <c r="T126" s="146"/>
      <c r="U126" s="146"/>
    </row>
    <row r="127" spans="1:21" ht="28.5" customHeight="1" x14ac:dyDescent="0.25">
      <c r="A127" s="144" t="s">
        <v>1569</v>
      </c>
      <c r="B127" s="145"/>
      <c r="C127" s="145"/>
      <c r="D127" s="145"/>
      <c r="E127" s="145"/>
      <c r="F127" s="147" t="s">
        <v>1567</v>
      </c>
      <c r="S127" s="46"/>
      <c r="T127" s="146"/>
      <c r="U127" s="146"/>
    </row>
    <row r="128" spans="1:21" ht="28.5" customHeight="1" x14ac:dyDescent="0.25">
      <c r="A128" s="144" t="s">
        <v>1570</v>
      </c>
      <c r="B128" s="145"/>
      <c r="C128" s="145"/>
      <c r="D128" s="145"/>
      <c r="E128" s="145"/>
      <c r="F128" s="147">
        <v>917</v>
      </c>
      <c r="S128" s="46"/>
      <c r="T128" s="146"/>
      <c r="U128" s="146"/>
    </row>
    <row r="129" spans="1:21" ht="28.5" customHeight="1" x14ac:dyDescent="0.25">
      <c r="A129" s="144" t="s">
        <v>1572</v>
      </c>
      <c r="B129" s="145"/>
      <c r="C129" s="145"/>
      <c r="D129" s="145"/>
      <c r="E129" s="145"/>
      <c r="F129" s="147">
        <v>866</v>
      </c>
      <c r="S129" s="46"/>
      <c r="T129" s="146"/>
      <c r="U129" s="146"/>
    </row>
    <row r="130" spans="1:21" ht="28.5" customHeight="1" x14ac:dyDescent="0.25">
      <c r="A130" s="144" t="s">
        <v>1575</v>
      </c>
      <c r="B130" s="145"/>
      <c r="C130" s="145"/>
      <c r="D130" s="145"/>
      <c r="E130" s="145"/>
      <c r="F130" s="147" t="s">
        <v>1573</v>
      </c>
      <c r="S130" s="46"/>
      <c r="T130" s="146"/>
      <c r="U130" s="146"/>
    </row>
    <row r="131" spans="1:21" ht="28.5" customHeight="1" x14ac:dyDescent="0.25">
      <c r="A131" s="144" t="s">
        <v>1578</v>
      </c>
      <c r="B131" s="145"/>
      <c r="C131" s="145"/>
      <c r="D131" s="145"/>
      <c r="E131" s="145"/>
      <c r="F131" s="147" t="s">
        <v>1576</v>
      </c>
      <c r="S131" s="46"/>
      <c r="T131" s="146"/>
      <c r="U131" s="146"/>
    </row>
    <row r="132" spans="1:21" ht="28.5" customHeight="1" x14ac:dyDescent="0.25">
      <c r="A132" s="144" t="s">
        <v>1581</v>
      </c>
      <c r="B132" s="145"/>
      <c r="C132" s="145"/>
      <c r="D132" s="145"/>
      <c r="E132" s="145"/>
      <c r="F132" s="147" t="s">
        <v>1579</v>
      </c>
      <c r="S132" s="46"/>
      <c r="T132" s="146"/>
      <c r="U132" s="146"/>
    </row>
    <row r="133" spans="1:21" ht="28.5" customHeight="1" x14ac:dyDescent="0.25">
      <c r="A133" s="144" t="s">
        <v>1582</v>
      </c>
      <c r="B133" s="145"/>
      <c r="C133" s="145"/>
      <c r="D133" s="145"/>
      <c r="E133" s="145"/>
      <c r="F133" s="147">
        <v>810</v>
      </c>
      <c r="S133" s="46"/>
      <c r="T133" s="146"/>
      <c r="U133" s="146"/>
    </row>
    <row r="134" spans="1:21" ht="28.5" customHeight="1" x14ac:dyDescent="0.25">
      <c r="A134" s="144" t="s">
        <v>1585</v>
      </c>
      <c r="B134" s="145"/>
      <c r="C134" s="145"/>
      <c r="D134" s="145"/>
      <c r="E134" s="145"/>
      <c r="F134" s="147" t="s">
        <v>1583</v>
      </c>
      <c r="S134" s="46"/>
      <c r="T134" s="146"/>
      <c r="U134" s="146"/>
    </row>
    <row r="135" spans="1:21" ht="28.5" customHeight="1" x14ac:dyDescent="0.25">
      <c r="A135" s="144" t="s">
        <v>1586</v>
      </c>
      <c r="B135" s="145"/>
      <c r="C135" s="145"/>
      <c r="D135" s="145"/>
      <c r="E135" s="145"/>
      <c r="F135" s="147">
        <v>871</v>
      </c>
      <c r="S135" s="46"/>
      <c r="T135" s="146"/>
      <c r="U135" s="146"/>
    </row>
    <row r="136" spans="1:21" ht="28.5" customHeight="1" x14ac:dyDescent="0.25">
      <c r="A136" s="144" t="s">
        <v>1589</v>
      </c>
      <c r="B136" s="145"/>
      <c r="C136" s="145"/>
      <c r="D136" s="145"/>
      <c r="E136" s="145"/>
      <c r="F136" s="147" t="s">
        <v>1587</v>
      </c>
      <c r="S136" s="46"/>
      <c r="T136" s="146"/>
      <c r="U136" s="146"/>
    </row>
    <row r="137" spans="1:21" ht="28.5" customHeight="1" x14ac:dyDescent="0.25">
      <c r="A137" s="144" t="s">
        <v>1590</v>
      </c>
      <c r="B137" s="145"/>
      <c r="C137" s="145"/>
      <c r="D137" s="145"/>
      <c r="E137" s="145"/>
      <c r="F137" s="147">
        <v>849</v>
      </c>
      <c r="S137" s="46"/>
      <c r="T137" s="146"/>
      <c r="U137" s="146"/>
    </row>
    <row r="138" spans="1:21" ht="28.5" customHeight="1" x14ac:dyDescent="0.25">
      <c r="A138" s="144" t="s">
        <v>1593</v>
      </c>
      <c r="B138" s="145"/>
      <c r="C138" s="145"/>
      <c r="D138" s="145"/>
      <c r="E138" s="145"/>
      <c r="F138" s="147" t="s">
        <v>1591</v>
      </c>
      <c r="S138" s="46"/>
      <c r="T138" s="146"/>
      <c r="U138" s="146"/>
    </row>
    <row r="139" spans="1:21" ht="28.5" customHeight="1" x14ac:dyDescent="0.25">
      <c r="A139" s="144" t="s">
        <v>1594</v>
      </c>
      <c r="B139" s="145"/>
      <c r="C139" s="145"/>
      <c r="D139" s="145"/>
      <c r="E139" s="145"/>
      <c r="F139" s="147">
        <v>857</v>
      </c>
      <c r="S139" s="46"/>
      <c r="T139" s="146"/>
      <c r="U139" s="146"/>
    </row>
    <row r="140" spans="1:21" ht="28.5" customHeight="1" x14ac:dyDescent="0.25">
      <c r="A140" s="144" t="s">
        <v>1597</v>
      </c>
      <c r="B140" s="145"/>
      <c r="C140" s="145"/>
      <c r="D140" s="145"/>
      <c r="E140" s="145"/>
      <c r="F140" s="147" t="s">
        <v>1595</v>
      </c>
      <c r="S140" s="46"/>
      <c r="T140" s="146"/>
      <c r="U140" s="146"/>
    </row>
    <row r="141" spans="1:21" ht="28.5" customHeight="1" x14ac:dyDescent="0.25">
      <c r="A141" s="144" t="s">
        <v>1600</v>
      </c>
      <c r="B141" s="145"/>
      <c r="C141" s="145"/>
      <c r="D141" s="145"/>
      <c r="E141" s="145"/>
      <c r="F141" s="147" t="s">
        <v>1598</v>
      </c>
      <c r="S141" s="46"/>
      <c r="T141" s="146"/>
      <c r="U141" s="146"/>
    </row>
    <row r="142" spans="1:21" ht="28.5" customHeight="1" x14ac:dyDescent="0.25">
      <c r="A142" s="144" t="s">
        <v>1603</v>
      </c>
      <c r="B142" s="145"/>
      <c r="C142" s="145"/>
      <c r="D142" s="145"/>
      <c r="E142" s="145"/>
      <c r="F142" s="147" t="s">
        <v>1601</v>
      </c>
      <c r="S142" s="46"/>
      <c r="T142" s="146"/>
      <c r="U142" s="146"/>
    </row>
    <row r="143" spans="1:21" ht="28.5" customHeight="1" x14ac:dyDescent="0.25">
      <c r="A143" s="144" t="s">
        <v>1606</v>
      </c>
      <c r="B143" s="145"/>
      <c r="C143" s="145"/>
      <c r="D143" s="145"/>
      <c r="E143" s="145"/>
      <c r="F143" s="147" t="s">
        <v>1604</v>
      </c>
    </row>
    <row r="144" spans="1:21" ht="28.5" customHeight="1" x14ac:dyDescent="0.25">
      <c r="A144" s="144" t="s">
        <v>1607</v>
      </c>
      <c r="B144" s="145"/>
      <c r="C144" s="145"/>
      <c r="D144" s="145"/>
      <c r="E144" s="145"/>
      <c r="F144" s="147">
        <v>913</v>
      </c>
    </row>
    <row r="145" spans="1:6" ht="28.5" customHeight="1" x14ac:dyDescent="0.25">
      <c r="A145" s="144" t="s">
        <v>1610</v>
      </c>
      <c r="B145" s="145"/>
      <c r="C145" s="145"/>
      <c r="D145" s="145"/>
      <c r="E145" s="145"/>
      <c r="F145" s="147" t="s">
        <v>1608</v>
      </c>
    </row>
    <row r="146" spans="1:6" ht="28.5" customHeight="1" x14ac:dyDescent="0.25">
      <c r="A146" s="144" t="s">
        <v>1613</v>
      </c>
      <c r="B146" s="145"/>
      <c r="C146" s="145"/>
      <c r="D146" s="145"/>
      <c r="E146" s="145"/>
      <c r="F146" s="147" t="s">
        <v>1611</v>
      </c>
    </row>
    <row r="147" spans="1:6" ht="28.5" customHeight="1" x14ac:dyDescent="0.25">
      <c r="A147" s="144" t="s">
        <v>1616</v>
      </c>
      <c r="B147" s="145"/>
      <c r="C147" s="145"/>
      <c r="D147" s="145"/>
      <c r="E147" s="145"/>
      <c r="F147" s="147" t="s">
        <v>1614</v>
      </c>
    </row>
    <row r="148" spans="1:6" ht="28.5" customHeight="1" x14ac:dyDescent="0.25">
      <c r="A148" s="144" t="s">
        <v>1617</v>
      </c>
      <c r="B148" s="145"/>
      <c r="C148" s="145"/>
      <c r="D148" s="145"/>
      <c r="E148" s="145"/>
      <c r="F148" s="147">
        <v>912</v>
      </c>
    </row>
    <row r="149" spans="1:6" ht="28.5" customHeight="1" x14ac:dyDescent="0.25">
      <c r="A149" s="144" t="s">
        <v>1620</v>
      </c>
      <c r="B149" s="145"/>
      <c r="C149" s="145"/>
      <c r="D149" s="145"/>
      <c r="E149" s="145"/>
      <c r="F149" s="147" t="s">
        <v>1618</v>
      </c>
    </row>
    <row r="150" spans="1:6" ht="28.5" customHeight="1" x14ac:dyDescent="0.25">
      <c r="A150" s="144" t="s">
        <v>1623</v>
      </c>
      <c r="B150" s="145"/>
      <c r="C150" s="145"/>
      <c r="D150" s="145"/>
      <c r="E150" s="145"/>
      <c r="F150" s="147" t="s">
        <v>1621</v>
      </c>
    </row>
    <row r="151" spans="1:6" ht="28.5" customHeight="1" x14ac:dyDescent="0.25">
      <c r="A151" s="144" t="s">
        <v>1624</v>
      </c>
      <c r="B151" s="145"/>
      <c r="C151" s="145"/>
      <c r="D151" s="145"/>
      <c r="E151" s="145"/>
      <c r="F151" s="147">
        <v>919</v>
      </c>
    </row>
    <row r="152" spans="1:6" ht="28.5" customHeight="1" x14ac:dyDescent="0.25">
      <c r="A152" s="144" t="s">
        <v>1627</v>
      </c>
      <c r="B152" s="145"/>
      <c r="C152" s="145"/>
      <c r="D152" s="145"/>
      <c r="E152" s="145"/>
      <c r="F152" s="147" t="s">
        <v>1625</v>
      </c>
    </row>
    <row r="156" spans="1:6" ht="23.25" customHeight="1" x14ac:dyDescent="0.25">
      <c r="A156" s="240" t="s">
        <v>81</v>
      </c>
      <c r="B156" s="276"/>
      <c r="C156" s="276"/>
      <c r="D156" s="276"/>
      <c r="E156" s="276"/>
      <c r="F156" s="241"/>
    </row>
    <row r="157" spans="1:6" ht="23.25" customHeight="1" x14ac:dyDescent="0.25">
      <c r="A157" s="240" t="s">
        <v>14</v>
      </c>
      <c r="B157" s="276"/>
      <c r="C157" s="276"/>
      <c r="D157" s="276"/>
      <c r="E157" s="276"/>
      <c r="F157" s="241"/>
    </row>
    <row r="158" spans="1:6" ht="23.25" customHeight="1" x14ac:dyDescent="0.25">
      <c r="A158" s="137" t="s">
        <v>12</v>
      </c>
      <c r="B158" s="137" t="s">
        <v>7</v>
      </c>
      <c r="C158" s="137" t="s">
        <v>8</v>
      </c>
      <c r="D158" s="137" t="s">
        <v>9</v>
      </c>
      <c r="E158" s="137" t="s">
        <v>10</v>
      </c>
      <c r="F158" s="137" t="s">
        <v>11</v>
      </c>
    </row>
    <row r="159" spans="1:6" ht="23.25" customHeight="1" x14ac:dyDescent="0.25">
      <c r="A159" s="144" t="s">
        <v>1429</v>
      </c>
      <c r="B159" s="145"/>
      <c r="C159" s="145"/>
      <c r="D159" s="145"/>
      <c r="E159" s="145"/>
      <c r="F159" s="147">
        <v>644</v>
      </c>
    </row>
    <row r="160" spans="1:6" ht="23.25" customHeight="1" x14ac:dyDescent="0.25">
      <c r="A160" s="144" t="s">
        <v>1432</v>
      </c>
      <c r="B160" s="145"/>
      <c r="C160" s="145"/>
      <c r="D160" s="145"/>
      <c r="E160" s="145"/>
      <c r="F160" s="147" t="s">
        <v>1431</v>
      </c>
    </row>
    <row r="161" spans="1:6" ht="23.25" customHeight="1" x14ac:dyDescent="0.25">
      <c r="A161" s="144" t="s">
        <v>1433</v>
      </c>
      <c r="B161" s="145"/>
      <c r="C161" s="145"/>
      <c r="D161" s="145"/>
      <c r="E161" s="145"/>
      <c r="F161" s="147">
        <v>683</v>
      </c>
    </row>
    <row r="162" spans="1:6" ht="23.25" customHeight="1" x14ac:dyDescent="0.25">
      <c r="A162" s="144" t="s">
        <v>1434</v>
      </c>
      <c r="B162" s="145"/>
      <c r="C162" s="145"/>
      <c r="D162" s="145"/>
      <c r="E162" s="145"/>
      <c r="F162" s="147">
        <v>684</v>
      </c>
    </row>
    <row r="163" spans="1:6" ht="23.25" customHeight="1" x14ac:dyDescent="0.25">
      <c r="A163" s="144" t="s">
        <v>1435</v>
      </c>
      <c r="B163" s="145"/>
      <c r="C163" s="145"/>
      <c r="D163" s="145"/>
      <c r="E163" s="145"/>
      <c r="F163" s="147">
        <v>685</v>
      </c>
    </row>
    <row r="164" spans="1:6" ht="30.75" customHeight="1" x14ac:dyDescent="0.25">
      <c r="A164" s="144" t="s">
        <v>1437</v>
      </c>
      <c r="B164" s="145"/>
      <c r="C164" s="145"/>
      <c r="D164" s="145"/>
      <c r="E164" s="145"/>
      <c r="F164" s="147">
        <v>688</v>
      </c>
    </row>
    <row r="165" spans="1:6" ht="30.75" customHeight="1" x14ac:dyDescent="0.25">
      <c r="A165" s="144" t="s">
        <v>1438</v>
      </c>
      <c r="B165" s="145"/>
      <c r="C165" s="145"/>
      <c r="D165" s="145"/>
      <c r="E165" s="145"/>
      <c r="F165" s="147">
        <v>689</v>
      </c>
    </row>
    <row r="166" spans="1:6" ht="30.75" customHeight="1" x14ac:dyDescent="0.25">
      <c r="A166" s="144" t="s">
        <v>1439</v>
      </c>
      <c r="B166" s="145"/>
      <c r="C166" s="145"/>
      <c r="D166" s="145"/>
      <c r="E166" s="145"/>
      <c r="F166" s="147">
        <v>681</v>
      </c>
    </row>
    <row r="167" spans="1:6" ht="30.75" customHeight="1" x14ac:dyDescent="0.25">
      <c r="A167" s="144" t="s">
        <v>1440</v>
      </c>
      <c r="B167" s="145"/>
      <c r="C167" s="145"/>
      <c r="D167" s="145"/>
      <c r="E167" s="145"/>
      <c r="F167" s="147">
        <v>629</v>
      </c>
    </row>
    <row r="168" spans="1:6" ht="30.75" customHeight="1" x14ac:dyDescent="0.25">
      <c r="A168" s="144" t="s">
        <v>1441</v>
      </c>
      <c r="B168" s="145"/>
      <c r="C168" s="145"/>
      <c r="D168" s="145"/>
      <c r="E168" s="145"/>
      <c r="F168" s="147">
        <v>671</v>
      </c>
    </row>
    <row r="169" spans="1:6" ht="30.75" customHeight="1" x14ac:dyDescent="0.25">
      <c r="A169" s="144" t="s">
        <v>1442</v>
      </c>
      <c r="B169" s="145"/>
      <c r="C169" s="145"/>
      <c r="D169" s="145"/>
      <c r="E169" s="145"/>
      <c r="F169" s="147">
        <v>672</v>
      </c>
    </row>
    <row r="170" spans="1:6" ht="30.75" customHeight="1" x14ac:dyDescent="0.25">
      <c r="A170" s="144" t="s">
        <v>1443</v>
      </c>
      <c r="B170" s="145"/>
      <c r="C170" s="145"/>
      <c r="D170" s="145"/>
      <c r="E170" s="145"/>
      <c r="F170" s="147">
        <v>690</v>
      </c>
    </row>
    <row r="171" spans="1:6" ht="30.75" customHeight="1" x14ac:dyDescent="0.25">
      <c r="A171" s="144" t="s">
        <v>1444</v>
      </c>
      <c r="B171" s="145"/>
      <c r="C171" s="145"/>
      <c r="D171" s="145"/>
      <c r="E171" s="145"/>
      <c r="F171" s="147">
        <v>691</v>
      </c>
    </row>
    <row r="172" spans="1:6" ht="30.75" customHeight="1" x14ac:dyDescent="0.25">
      <c r="A172" s="144" t="s">
        <v>1445</v>
      </c>
      <c r="B172" s="145"/>
      <c r="C172" s="145"/>
      <c r="D172" s="145"/>
      <c r="E172" s="145"/>
      <c r="F172" s="147">
        <v>692</v>
      </c>
    </row>
    <row r="173" spans="1:6" ht="30.75" customHeight="1" x14ac:dyDescent="0.25">
      <c r="A173" s="144" t="s">
        <v>1446</v>
      </c>
      <c r="B173" s="145"/>
      <c r="C173" s="145"/>
      <c r="D173" s="145"/>
      <c r="E173" s="145"/>
      <c r="F173" s="147">
        <v>695</v>
      </c>
    </row>
    <row r="174" spans="1:6" ht="30.75" customHeight="1" x14ac:dyDescent="0.25">
      <c r="A174" s="144" t="s">
        <v>1448</v>
      </c>
      <c r="B174" s="145"/>
      <c r="C174" s="145"/>
      <c r="D174" s="145"/>
      <c r="E174" s="145"/>
      <c r="F174" s="147">
        <v>700</v>
      </c>
    </row>
    <row r="175" spans="1:6" ht="30.75" customHeight="1" x14ac:dyDescent="0.25">
      <c r="A175" s="144" t="s">
        <v>1449</v>
      </c>
      <c r="B175" s="145"/>
      <c r="C175" s="145"/>
      <c r="D175" s="145"/>
      <c r="E175" s="145"/>
      <c r="F175" s="147">
        <v>699</v>
      </c>
    </row>
    <row r="176" spans="1:6" ht="30.75" customHeight="1" x14ac:dyDescent="0.25">
      <c r="A176" s="144" t="s">
        <v>1450</v>
      </c>
      <c r="B176" s="145"/>
      <c r="C176" s="145"/>
      <c r="D176" s="145"/>
      <c r="E176" s="145"/>
      <c r="F176" s="147">
        <v>620</v>
      </c>
    </row>
    <row r="177" spans="1:6" ht="30.75" customHeight="1" x14ac:dyDescent="0.25">
      <c r="A177" s="144" t="s">
        <v>1451</v>
      </c>
      <c r="B177" s="145"/>
      <c r="C177" s="145"/>
      <c r="D177" s="145"/>
      <c r="E177" s="145"/>
      <c r="F177" s="147">
        <v>621</v>
      </c>
    </row>
    <row r="178" spans="1:6" ht="30.75" customHeight="1" x14ac:dyDescent="0.25">
      <c r="A178" s="144" t="s">
        <v>1452</v>
      </c>
      <c r="B178" s="145"/>
      <c r="C178" s="145"/>
      <c r="D178" s="145"/>
      <c r="E178" s="145"/>
      <c r="F178" s="147">
        <v>703</v>
      </c>
    </row>
    <row r="179" spans="1:6" ht="30.75" customHeight="1" x14ac:dyDescent="0.25">
      <c r="A179" s="144" t="s">
        <v>1453</v>
      </c>
      <c r="B179" s="145"/>
      <c r="C179" s="145"/>
      <c r="D179" s="145"/>
      <c r="E179" s="145"/>
      <c r="F179" s="147">
        <v>704</v>
      </c>
    </row>
    <row r="180" spans="1:6" ht="30.75" customHeight="1" x14ac:dyDescent="0.25">
      <c r="A180" s="144" t="s">
        <v>1454</v>
      </c>
      <c r="B180" s="145"/>
      <c r="C180" s="145"/>
      <c r="D180" s="145"/>
      <c r="E180" s="145"/>
      <c r="F180" s="147">
        <v>705</v>
      </c>
    </row>
    <row r="181" spans="1:6" ht="30.75" customHeight="1" x14ac:dyDescent="0.25">
      <c r="A181" s="144" t="s">
        <v>1455</v>
      </c>
      <c r="B181" s="145"/>
      <c r="C181" s="145"/>
      <c r="D181" s="145"/>
      <c r="E181" s="145"/>
      <c r="F181" s="147">
        <v>625</v>
      </c>
    </row>
    <row r="182" spans="1:6" ht="30.75" customHeight="1" x14ac:dyDescent="0.25">
      <c r="A182" s="144" t="s">
        <v>1456</v>
      </c>
      <c r="B182" s="145"/>
      <c r="C182" s="145"/>
      <c r="D182" s="145"/>
      <c r="E182" s="145"/>
      <c r="F182" s="147">
        <v>626</v>
      </c>
    </row>
    <row r="183" spans="1:6" ht="30.75" customHeight="1" x14ac:dyDescent="0.25">
      <c r="A183" s="144" t="s">
        <v>1457</v>
      </c>
      <c r="B183" s="145"/>
      <c r="C183" s="145"/>
      <c r="D183" s="145"/>
      <c r="E183" s="145"/>
      <c r="F183" s="147">
        <v>627</v>
      </c>
    </row>
    <row r="184" spans="1:6" ht="30.75" customHeight="1" x14ac:dyDescent="0.25">
      <c r="A184" s="144" t="s">
        <v>1458</v>
      </c>
      <c r="B184" s="145"/>
      <c r="C184" s="145"/>
      <c r="D184" s="145"/>
      <c r="E184" s="145"/>
      <c r="F184" s="147">
        <v>628</v>
      </c>
    </row>
    <row r="185" spans="1:6" ht="30.75" customHeight="1" x14ac:dyDescent="0.25">
      <c r="A185" s="144" t="s">
        <v>1459</v>
      </c>
      <c r="B185" s="145"/>
      <c r="C185" s="145"/>
      <c r="D185" s="145"/>
      <c r="E185" s="145"/>
      <c r="F185" s="147">
        <v>624</v>
      </c>
    </row>
    <row r="186" spans="1:6" ht="30.75" customHeight="1" x14ac:dyDescent="0.25">
      <c r="A186" s="144" t="s">
        <v>1460</v>
      </c>
      <c r="B186" s="145"/>
      <c r="C186" s="145"/>
      <c r="D186" s="145"/>
      <c r="E186" s="145"/>
      <c r="F186" s="147">
        <v>630</v>
      </c>
    </row>
    <row r="187" spans="1:6" ht="30.75" customHeight="1" x14ac:dyDescent="0.25">
      <c r="A187" s="144" t="s">
        <v>1461</v>
      </c>
      <c r="B187" s="145"/>
      <c r="C187" s="145"/>
      <c r="D187" s="145"/>
      <c r="E187" s="145"/>
      <c r="F187" s="147">
        <v>631</v>
      </c>
    </row>
    <row r="188" spans="1:6" ht="30.75" customHeight="1" x14ac:dyDescent="0.25">
      <c r="A188" s="144" t="s">
        <v>1462</v>
      </c>
      <c r="B188" s="145"/>
      <c r="C188" s="145"/>
      <c r="D188" s="145"/>
      <c r="E188" s="145"/>
      <c r="F188" s="147">
        <v>632</v>
      </c>
    </row>
    <row r="189" spans="1:6" ht="30.75" customHeight="1" x14ac:dyDescent="0.25">
      <c r="A189" s="144" t="s">
        <v>1463</v>
      </c>
      <c r="B189" s="145"/>
      <c r="C189" s="145"/>
      <c r="D189" s="145"/>
      <c r="E189" s="145"/>
      <c r="F189" s="147">
        <v>633</v>
      </c>
    </row>
    <row r="190" spans="1:6" ht="30.75" customHeight="1" x14ac:dyDescent="0.25">
      <c r="A190" s="144" t="s">
        <v>1464</v>
      </c>
      <c r="B190" s="145"/>
      <c r="C190" s="145"/>
      <c r="D190" s="145"/>
      <c r="E190" s="145"/>
      <c r="F190" s="147">
        <v>634</v>
      </c>
    </row>
    <row r="191" spans="1:6" ht="30.75" customHeight="1" x14ac:dyDescent="0.25">
      <c r="A191" s="144" t="s">
        <v>1465</v>
      </c>
      <c r="B191" s="145"/>
      <c r="C191" s="145"/>
      <c r="D191" s="145"/>
      <c r="E191" s="145"/>
      <c r="F191" s="147">
        <v>635</v>
      </c>
    </row>
    <row r="192" spans="1:6" ht="30.75" customHeight="1" x14ac:dyDescent="0.25">
      <c r="A192" s="144" t="s">
        <v>1466</v>
      </c>
      <c r="B192" s="145"/>
      <c r="C192" s="145"/>
      <c r="D192" s="145"/>
      <c r="E192" s="145"/>
      <c r="F192" s="147">
        <v>636</v>
      </c>
    </row>
    <row r="193" spans="1:6" ht="30.75" customHeight="1" x14ac:dyDescent="0.25">
      <c r="A193" s="144" t="s">
        <v>1467</v>
      </c>
      <c r="B193" s="145"/>
      <c r="C193" s="145"/>
      <c r="D193" s="145"/>
      <c r="E193" s="145"/>
      <c r="F193" s="147">
        <v>637</v>
      </c>
    </row>
    <row r="194" spans="1:6" ht="30.75" customHeight="1" x14ac:dyDescent="0.25">
      <c r="A194" s="144" t="s">
        <v>1468</v>
      </c>
      <c r="B194" s="145"/>
      <c r="C194" s="145"/>
      <c r="D194" s="145"/>
      <c r="E194" s="145"/>
      <c r="F194" s="147">
        <v>638</v>
      </c>
    </row>
    <row r="195" spans="1:6" ht="30.75" customHeight="1" x14ac:dyDescent="0.25">
      <c r="A195" s="144" t="s">
        <v>1469</v>
      </c>
      <c r="B195" s="145"/>
      <c r="C195" s="145"/>
      <c r="D195" s="145"/>
      <c r="E195" s="145"/>
      <c r="F195" s="147">
        <v>639</v>
      </c>
    </row>
    <row r="196" spans="1:6" ht="30.75" customHeight="1" x14ac:dyDescent="0.25">
      <c r="A196" s="144" t="s">
        <v>1470</v>
      </c>
      <c r="B196" s="145"/>
      <c r="C196" s="145"/>
      <c r="D196" s="145"/>
      <c r="E196" s="145"/>
      <c r="F196" s="147">
        <v>640</v>
      </c>
    </row>
    <row r="197" spans="1:6" ht="30.75" customHeight="1" x14ac:dyDescent="0.25">
      <c r="A197" s="144" t="s">
        <v>1471</v>
      </c>
      <c r="B197" s="145"/>
      <c r="C197" s="145"/>
      <c r="D197" s="145"/>
      <c r="E197" s="145"/>
      <c r="F197" s="147">
        <v>641</v>
      </c>
    </row>
    <row r="198" spans="1:6" ht="30.75" customHeight="1" x14ac:dyDescent="0.25">
      <c r="A198" s="144" t="s">
        <v>1472</v>
      </c>
      <c r="B198" s="145"/>
      <c r="C198" s="145"/>
      <c r="D198" s="145"/>
      <c r="E198" s="145"/>
      <c r="F198" s="147">
        <v>642</v>
      </c>
    </row>
    <row r="199" spans="1:6" ht="30.75" customHeight="1" x14ac:dyDescent="0.25">
      <c r="A199" s="144" t="s">
        <v>1473</v>
      </c>
      <c r="B199" s="145"/>
      <c r="C199" s="145"/>
      <c r="D199" s="145"/>
      <c r="E199" s="145"/>
      <c r="F199" s="147">
        <v>643</v>
      </c>
    </row>
    <row r="200" spans="1:6" ht="30.75" customHeight="1" x14ac:dyDescent="0.25">
      <c r="A200" s="144" t="s">
        <v>1475</v>
      </c>
      <c r="B200" s="145"/>
      <c r="C200" s="145"/>
      <c r="D200" s="145"/>
      <c r="E200" s="145"/>
      <c r="F200" s="147" t="s">
        <v>1474</v>
      </c>
    </row>
    <row r="201" spans="1:6" ht="30.75" customHeight="1" x14ac:dyDescent="0.25">
      <c r="A201" s="144" t="s">
        <v>1476</v>
      </c>
      <c r="B201" s="145"/>
      <c r="C201" s="145"/>
      <c r="D201" s="145"/>
      <c r="E201" s="145"/>
      <c r="F201" s="147">
        <v>645</v>
      </c>
    </row>
    <row r="202" spans="1:6" ht="30.75" customHeight="1" x14ac:dyDescent="0.25">
      <c r="A202" s="144" t="s">
        <v>1477</v>
      </c>
      <c r="B202" s="145"/>
      <c r="C202" s="145"/>
      <c r="D202" s="145"/>
      <c r="E202" s="145"/>
      <c r="F202" s="147">
        <v>650</v>
      </c>
    </row>
    <row r="203" spans="1:6" ht="30.75" customHeight="1" x14ac:dyDescent="0.25">
      <c r="A203" s="144" t="s">
        <v>1479</v>
      </c>
      <c r="B203" s="145"/>
      <c r="C203" s="145"/>
      <c r="D203" s="145"/>
      <c r="E203" s="145"/>
      <c r="F203" s="147">
        <v>696</v>
      </c>
    </row>
    <row r="204" spans="1:6" ht="30.75" customHeight="1" x14ac:dyDescent="0.25">
      <c r="A204" s="144" t="s">
        <v>1481</v>
      </c>
      <c r="B204" s="145"/>
      <c r="C204" s="145"/>
      <c r="D204" s="145"/>
      <c r="E204" s="145"/>
      <c r="F204" s="147">
        <v>654</v>
      </c>
    </row>
    <row r="205" spans="1:6" ht="30.75" customHeight="1" x14ac:dyDescent="0.25">
      <c r="A205" s="144" t="s">
        <v>1482</v>
      </c>
      <c r="B205" s="145"/>
      <c r="C205" s="145"/>
      <c r="D205" s="145"/>
      <c r="E205" s="145"/>
      <c r="F205" s="147">
        <v>655</v>
      </c>
    </row>
    <row r="206" spans="1:6" ht="30.75" customHeight="1" x14ac:dyDescent="0.25">
      <c r="A206" s="144" t="s">
        <v>1485</v>
      </c>
      <c r="B206" s="145"/>
      <c r="C206" s="145"/>
      <c r="D206" s="145"/>
      <c r="E206" s="145"/>
      <c r="F206" s="147">
        <v>666</v>
      </c>
    </row>
    <row r="207" spans="1:6" ht="30.75" customHeight="1" x14ac:dyDescent="0.25">
      <c r="A207" s="144" t="s">
        <v>1488</v>
      </c>
      <c r="B207" s="145"/>
      <c r="C207" s="145"/>
      <c r="D207" s="145"/>
      <c r="E207" s="145"/>
      <c r="F207" s="147">
        <v>663</v>
      </c>
    </row>
    <row r="208" spans="1:6" ht="30.75" customHeight="1" x14ac:dyDescent="0.25">
      <c r="A208" s="144" t="s">
        <v>1489</v>
      </c>
      <c r="B208" s="145"/>
      <c r="C208" s="145"/>
      <c r="D208" s="145"/>
      <c r="E208" s="145"/>
      <c r="F208" s="147">
        <v>698</v>
      </c>
    </row>
    <row r="209" spans="1:6" ht="30.75" customHeight="1" x14ac:dyDescent="0.25">
      <c r="A209" s="144" t="s">
        <v>1490</v>
      </c>
      <c r="B209" s="145"/>
      <c r="C209" s="145"/>
      <c r="D209" s="145"/>
      <c r="E209" s="145"/>
      <c r="F209" s="147">
        <v>670</v>
      </c>
    </row>
    <row r="210" spans="1:6" ht="30.75" customHeight="1" x14ac:dyDescent="0.25">
      <c r="A210" s="144" t="s">
        <v>1492</v>
      </c>
      <c r="B210" s="145"/>
      <c r="C210" s="145"/>
      <c r="D210" s="145"/>
      <c r="E210" s="145"/>
      <c r="F210" s="147">
        <v>664</v>
      </c>
    </row>
    <row r="211" spans="1:6" ht="30.75" customHeight="1" x14ac:dyDescent="0.25">
      <c r="A211" s="144" t="s">
        <v>1493</v>
      </c>
      <c r="B211" s="145"/>
      <c r="C211" s="145"/>
      <c r="D211" s="145"/>
      <c r="E211" s="145"/>
      <c r="F211" s="147">
        <v>706</v>
      </c>
    </row>
    <row r="212" spans="1:6" ht="30.75" customHeight="1" x14ac:dyDescent="0.25">
      <c r="A212" s="144" t="s">
        <v>1494</v>
      </c>
      <c r="B212" s="145"/>
      <c r="C212" s="145"/>
      <c r="D212" s="145"/>
      <c r="E212" s="145"/>
      <c r="F212" s="147">
        <v>673</v>
      </c>
    </row>
    <row r="213" spans="1:6" ht="30.75" customHeight="1" x14ac:dyDescent="0.25">
      <c r="A213" s="144" t="s">
        <v>1495</v>
      </c>
      <c r="B213" s="145"/>
      <c r="C213" s="145"/>
      <c r="D213" s="145"/>
      <c r="E213" s="145"/>
      <c r="F213" s="147">
        <v>674</v>
      </c>
    </row>
    <row r="214" spans="1:6" ht="30.75" customHeight="1" x14ac:dyDescent="0.25">
      <c r="A214" s="144" t="s">
        <v>1496</v>
      </c>
      <c r="B214" s="145"/>
      <c r="C214" s="145"/>
      <c r="D214" s="145"/>
      <c r="E214" s="145"/>
      <c r="F214" s="147">
        <v>675</v>
      </c>
    </row>
    <row r="215" spans="1:6" ht="30.75" customHeight="1" x14ac:dyDescent="0.25">
      <c r="A215" s="144" t="s">
        <v>1497</v>
      </c>
      <c r="B215" s="145"/>
      <c r="C215" s="145"/>
      <c r="D215" s="145"/>
      <c r="E215" s="145"/>
      <c r="F215" s="147">
        <v>676</v>
      </c>
    </row>
    <row r="216" spans="1:6" ht="30.75" customHeight="1" x14ac:dyDescent="0.25">
      <c r="A216" s="144" t="s">
        <v>1498</v>
      </c>
      <c r="B216" s="145"/>
      <c r="C216" s="145"/>
      <c r="D216" s="145"/>
      <c r="E216" s="145"/>
      <c r="F216" s="147">
        <v>677</v>
      </c>
    </row>
    <row r="217" spans="1:6" ht="30.75" customHeight="1" x14ac:dyDescent="0.25">
      <c r="A217" s="144" t="s">
        <v>1499</v>
      </c>
      <c r="B217" s="145"/>
      <c r="C217" s="145"/>
      <c r="D217" s="145"/>
      <c r="E217" s="145"/>
      <c r="F217" s="147">
        <v>678</v>
      </c>
    </row>
    <row r="218" spans="1:6" ht="30.75" customHeight="1" x14ac:dyDescent="0.25">
      <c r="A218" s="144" t="s">
        <v>1500</v>
      </c>
      <c r="B218" s="145"/>
      <c r="C218" s="145"/>
      <c r="D218" s="145"/>
      <c r="E218" s="145"/>
      <c r="F218" s="147">
        <v>680</v>
      </c>
    </row>
    <row r="219" spans="1:6" ht="30.75" customHeight="1" x14ac:dyDescent="0.25">
      <c r="A219" s="144" t="s">
        <v>1501</v>
      </c>
      <c r="B219" s="145"/>
      <c r="C219" s="145"/>
      <c r="D219" s="145"/>
      <c r="E219" s="145"/>
      <c r="F219" s="147">
        <v>701</v>
      </c>
    </row>
    <row r="220" spans="1:6" ht="30.75" customHeight="1" x14ac:dyDescent="0.25">
      <c r="A220" s="144" t="s">
        <v>1502</v>
      </c>
      <c r="B220" s="145"/>
      <c r="C220" s="145"/>
      <c r="D220" s="145"/>
      <c r="E220" s="145"/>
      <c r="F220" s="147">
        <v>702</v>
      </c>
    </row>
    <row r="221" spans="1:6" ht="30.75" customHeight="1" x14ac:dyDescent="0.25">
      <c r="A221" s="144" t="s">
        <v>1503</v>
      </c>
      <c r="B221" s="145"/>
      <c r="C221" s="145"/>
      <c r="D221" s="145"/>
      <c r="E221" s="145"/>
      <c r="F221" s="147">
        <v>687</v>
      </c>
    </row>
    <row r="222" spans="1:6" ht="30.75" customHeight="1" x14ac:dyDescent="0.25">
      <c r="A222" s="144" t="s">
        <v>1504</v>
      </c>
      <c r="B222" s="145"/>
      <c r="C222" s="145"/>
      <c r="D222" s="145"/>
      <c r="E222" s="145"/>
      <c r="F222" s="147">
        <v>636</v>
      </c>
    </row>
    <row r="223" spans="1:6" ht="30.75" customHeight="1" x14ac:dyDescent="0.25">
      <c r="A223" s="144" t="s">
        <v>1505</v>
      </c>
      <c r="B223" s="145"/>
      <c r="C223" s="145"/>
      <c r="D223" s="145"/>
      <c r="E223" s="145"/>
      <c r="F223" s="147">
        <v>679</v>
      </c>
    </row>
    <row r="224" spans="1:6" ht="30.75" customHeight="1" x14ac:dyDescent="0.25">
      <c r="A224" s="144" t="s">
        <v>1507</v>
      </c>
      <c r="B224" s="145"/>
      <c r="C224" s="145"/>
      <c r="D224" s="145"/>
      <c r="E224" s="145"/>
      <c r="F224" s="147" t="s">
        <v>1506</v>
      </c>
    </row>
    <row r="225" spans="1:6" ht="30.75" customHeight="1" x14ac:dyDescent="0.25">
      <c r="A225" s="144" t="s">
        <v>1508</v>
      </c>
      <c r="B225" s="145"/>
      <c r="C225" s="145"/>
      <c r="D225" s="145"/>
      <c r="E225" s="145"/>
      <c r="F225" s="147">
        <v>708</v>
      </c>
    </row>
    <row r="226" spans="1:6" ht="30.75" customHeight="1" x14ac:dyDescent="0.25">
      <c r="A226" s="144" t="s">
        <v>1509</v>
      </c>
      <c r="B226" s="145"/>
      <c r="C226" s="145"/>
      <c r="D226" s="145"/>
      <c r="E226" s="145"/>
      <c r="F226" s="147">
        <v>668</v>
      </c>
    </row>
    <row r="227" spans="1:6" ht="30.75" customHeight="1" x14ac:dyDescent="0.25">
      <c r="A227" s="144" t="s">
        <v>1510</v>
      </c>
      <c r="B227" s="145"/>
      <c r="C227" s="145"/>
      <c r="D227" s="145"/>
      <c r="E227" s="145"/>
      <c r="F227" s="147">
        <v>669</v>
      </c>
    </row>
    <row r="228" spans="1:6" ht="30.75" customHeight="1" x14ac:dyDescent="0.25">
      <c r="A228" s="144" t="s">
        <v>1516</v>
      </c>
      <c r="B228" s="145"/>
      <c r="C228" s="145"/>
      <c r="D228" s="145"/>
      <c r="E228" s="145"/>
      <c r="F228" s="147" t="s">
        <v>1515</v>
      </c>
    </row>
    <row r="229" spans="1:6" ht="30.75" customHeight="1" x14ac:dyDescent="0.25">
      <c r="A229" s="144" t="s">
        <v>1518</v>
      </c>
      <c r="B229" s="145"/>
      <c r="C229" s="145"/>
      <c r="D229" s="145"/>
      <c r="E229" s="145"/>
      <c r="F229" s="147" t="s">
        <v>1517</v>
      </c>
    </row>
    <row r="230" spans="1:6" ht="30.75" customHeight="1" x14ac:dyDescent="0.25">
      <c r="A230" s="144" t="s">
        <v>1520</v>
      </c>
      <c r="B230" s="145"/>
      <c r="C230" s="145"/>
      <c r="D230" s="145"/>
      <c r="E230" s="145"/>
      <c r="F230" s="147" t="s">
        <v>1519</v>
      </c>
    </row>
    <row r="231" spans="1:6" ht="30.75" customHeight="1" x14ac:dyDescent="0.25">
      <c r="A231" s="144" t="s">
        <v>1522</v>
      </c>
      <c r="B231" s="145"/>
      <c r="C231" s="145"/>
      <c r="D231" s="145"/>
      <c r="E231" s="145"/>
      <c r="F231" s="147" t="s">
        <v>1521</v>
      </c>
    </row>
    <row r="232" spans="1:6" ht="30.75" customHeight="1" x14ac:dyDescent="0.25">
      <c r="A232" s="144" t="s">
        <v>1524</v>
      </c>
      <c r="B232" s="145"/>
      <c r="C232" s="145"/>
      <c r="D232" s="145"/>
      <c r="E232" s="145"/>
      <c r="F232" s="147" t="s">
        <v>1523</v>
      </c>
    </row>
    <row r="233" spans="1:6" ht="30.75" customHeight="1" x14ac:dyDescent="0.25">
      <c r="A233" s="144" t="s">
        <v>1526</v>
      </c>
      <c r="B233" s="145"/>
      <c r="C233" s="145"/>
      <c r="D233" s="145"/>
      <c r="E233" s="145"/>
      <c r="F233" s="147" t="s">
        <v>1525</v>
      </c>
    </row>
    <row r="234" spans="1:6" ht="30.75" customHeight="1" x14ac:dyDescent="0.25">
      <c r="A234" s="144" t="s">
        <v>1528</v>
      </c>
      <c r="B234" s="145"/>
      <c r="C234" s="145"/>
      <c r="D234" s="145"/>
      <c r="E234" s="145"/>
      <c r="F234" s="147" t="s">
        <v>1527</v>
      </c>
    </row>
    <row r="235" spans="1:6" ht="30.75" customHeight="1" x14ac:dyDescent="0.25">
      <c r="A235" s="144" t="s">
        <v>1550</v>
      </c>
      <c r="B235" s="145"/>
      <c r="C235" s="145"/>
      <c r="D235" s="145"/>
      <c r="E235" s="145"/>
      <c r="F235" s="147">
        <v>648</v>
      </c>
    </row>
    <row r="236" spans="1:6" ht="30.75" customHeight="1" x14ac:dyDescent="0.25">
      <c r="A236" s="144" t="s">
        <v>1552</v>
      </c>
      <c r="B236" s="145"/>
      <c r="C236" s="145"/>
      <c r="D236" s="145"/>
      <c r="E236" s="145"/>
      <c r="F236" s="147" t="s">
        <v>1551</v>
      </c>
    </row>
    <row r="237" spans="1:6" ht="30.75" customHeight="1" x14ac:dyDescent="0.25">
      <c r="A237" s="144" t="s">
        <v>1553</v>
      </c>
      <c r="B237" s="145"/>
      <c r="C237" s="145"/>
      <c r="D237" s="145"/>
      <c r="E237" s="145"/>
      <c r="F237" s="147">
        <v>710</v>
      </c>
    </row>
    <row r="238" spans="1:6" ht="30.75" customHeight="1" x14ac:dyDescent="0.25">
      <c r="A238" s="144" t="s">
        <v>1556</v>
      </c>
      <c r="B238" s="145"/>
      <c r="C238" s="145"/>
      <c r="D238" s="145"/>
      <c r="E238" s="145"/>
      <c r="F238" s="147" t="s">
        <v>1555</v>
      </c>
    </row>
    <row r="239" spans="1:6" ht="30.75" customHeight="1" x14ac:dyDescent="0.25">
      <c r="A239" s="144" t="s">
        <v>1558</v>
      </c>
      <c r="B239" s="145"/>
      <c r="C239" s="145"/>
      <c r="D239" s="145"/>
      <c r="E239" s="145"/>
      <c r="F239" s="147">
        <v>686</v>
      </c>
    </row>
    <row r="240" spans="1:6" ht="30.75" customHeight="1" x14ac:dyDescent="0.25">
      <c r="A240" s="144" t="s">
        <v>1559</v>
      </c>
      <c r="B240" s="145"/>
      <c r="C240" s="145"/>
      <c r="D240" s="145"/>
      <c r="E240" s="145"/>
      <c r="F240" s="147">
        <v>715</v>
      </c>
    </row>
    <row r="241" spans="1:6" ht="30.75" customHeight="1" x14ac:dyDescent="0.25">
      <c r="A241" s="144" t="s">
        <v>1560</v>
      </c>
      <c r="B241" s="145"/>
      <c r="C241" s="145"/>
      <c r="D241" s="145"/>
      <c r="E241" s="145"/>
      <c r="F241" s="147">
        <v>713</v>
      </c>
    </row>
    <row r="242" spans="1:6" ht="30.75" customHeight="1" x14ac:dyDescent="0.25">
      <c r="A242" s="144" t="s">
        <v>1561</v>
      </c>
      <c r="B242" s="145"/>
      <c r="C242" s="145"/>
      <c r="D242" s="145"/>
      <c r="E242" s="145"/>
      <c r="F242" s="147">
        <v>950</v>
      </c>
    </row>
    <row r="243" spans="1:6" ht="30.75" customHeight="1" x14ac:dyDescent="0.25">
      <c r="A243" s="144" t="s">
        <v>1562</v>
      </c>
      <c r="B243" s="145"/>
      <c r="C243" s="145"/>
      <c r="D243" s="145"/>
      <c r="E243" s="145"/>
      <c r="F243" s="147">
        <v>716</v>
      </c>
    </row>
    <row r="244" spans="1:6" ht="30.75" customHeight="1" x14ac:dyDescent="0.25">
      <c r="A244" s="144" t="s">
        <v>1563</v>
      </c>
      <c r="B244" s="145"/>
      <c r="C244" s="145"/>
      <c r="D244" s="145"/>
      <c r="E244" s="145"/>
      <c r="F244" s="147">
        <v>711</v>
      </c>
    </row>
    <row r="245" spans="1:6" ht="30.75" customHeight="1" x14ac:dyDescent="0.25">
      <c r="A245" s="144" t="s">
        <v>1564</v>
      </c>
      <c r="B245" s="145"/>
      <c r="C245" s="145"/>
      <c r="D245" s="145"/>
      <c r="E245" s="145"/>
      <c r="F245" s="147">
        <v>712</v>
      </c>
    </row>
    <row r="246" spans="1:6" ht="30.75" customHeight="1" x14ac:dyDescent="0.25">
      <c r="A246" s="144" t="s">
        <v>1565</v>
      </c>
      <c r="B246" s="145"/>
      <c r="C246" s="145"/>
      <c r="D246" s="145"/>
      <c r="E246" s="145"/>
      <c r="F246" s="147">
        <v>665</v>
      </c>
    </row>
    <row r="247" spans="1:6" ht="30.75" customHeight="1" x14ac:dyDescent="0.25">
      <c r="A247" s="144" t="s">
        <v>1566</v>
      </c>
      <c r="B247" s="145"/>
      <c r="C247" s="145"/>
      <c r="D247" s="145"/>
      <c r="E247" s="145"/>
      <c r="F247" s="147">
        <v>714</v>
      </c>
    </row>
    <row r="248" spans="1:6" ht="30.75" customHeight="1" x14ac:dyDescent="0.25">
      <c r="A248" s="144" t="s">
        <v>1569</v>
      </c>
      <c r="B248" s="145"/>
      <c r="C248" s="145"/>
      <c r="D248" s="145"/>
      <c r="E248" s="145"/>
      <c r="F248" s="147" t="s">
        <v>1568</v>
      </c>
    </row>
    <row r="249" spans="1:6" ht="30.75" customHeight="1" x14ac:dyDescent="0.25">
      <c r="A249" s="144" t="s">
        <v>1570</v>
      </c>
      <c r="B249" s="145"/>
      <c r="C249" s="145"/>
      <c r="D249" s="145"/>
      <c r="E249" s="145"/>
      <c r="F249" s="147">
        <v>667</v>
      </c>
    </row>
    <row r="250" spans="1:6" ht="30.75" customHeight="1" x14ac:dyDescent="0.25">
      <c r="A250" s="144" t="s">
        <v>1572</v>
      </c>
      <c r="B250" s="145"/>
      <c r="C250" s="145"/>
      <c r="D250" s="145"/>
      <c r="E250" s="145"/>
      <c r="F250" s="147" t="s">
        <v>1571</v>
      </c>
    </row>
    <row r="251" spans="1:6" ht="30.75" customHeight="1" x14ac:dyDescent="0.25">
      <c r="A251" s="144" t="s">
        <v>1575</v>
      </c>
      <c r="B251" s="145"/>
      <c r="C251" s="145"/>
      <c r="D251" s="145"/>
      <c r="E251" s="145"/>
      <c r="F251" s="147" t="s">
        <v>1574</v>
      </c>
    </row>
    <row r="252" spans="1:6" ht="30.75" customHeight="1" x14ac:dyDescent="0.25">
      <c r="A252" s="144" t="s">
        <v>1578</v>
      </c>
      <c r="B252" s="145"/>
      <c r="C252" s="145"/>
      <c r="D252" s="145"/>
      <c r="E252" s="145"/>
      <c r="F252" s="147" t="s">
        <v>1577</v>
      </c>
    </row>
    <row r="253" spans="1:6" ht="30.75" customHeight="1" x14ac:dyDescent="0.25">
      <c r="A253" s="144" t="s">
        <v>1581</v>
      </c>
      <c r="B253" s="145"/>
      <c r="C253" s="145"/>
      <c r="D253" s="145"/>
      <c r="E253" s="145"/>
      <c r="F253" s="147" t="s">
        <v>1580</v>
      </c>
    </row>
    <row r="254" spans="1:6" ht="30.75" customHeight="1" x14ac:dyDescent="0.25">
      <c r="A254" s="144" t="s">
        <v>1582</v>
      </c>
      <c r="B254" s="145"/>
      <c r="C254" s="145"/>
      <c r="D254" s="145"/>
      <c r="E254" s="145"/>
      <c r="F254" s="147">
        <v>717</v>
      </c>
    </row>
    <row r="255" spans="1:6" ht="30.75" customHeight="1" x14ac:dyDescent="0.25">
      <c r="A255" s="144" t="s">
        <v>1585</v>
      </c>
      <c r="B255" s="145"/>
      <c r="C255" s="145"/>
      <c r="D255" s="145"/>
      <c r="E255" s="145"/>
      <c r="F255" s="147" t="s">
        <v>1584</v>
      </c>
    </row>
    <row r="256" spans="1:6" ht="30.75" customHeight="1" x14ac:dyDescent="0.25">
      <c r="A256" s="144" t="s">
        <v>1586</v>
      </c>
      <c r="B256" s="145"/>
      <c r="C256" s="145"/>
      <c r="D256" s="145"/>
      <c r="E256" s="145"/>
      <c r="F256" s="147">
        <v>623</v>
      </c>
    </row>
    <row r="257" spans="1:6" ht="30.75" customHeight="1" x14ac:dyDescent="0.25">
      <c r="A257" s="144" t="s">
        <v>1589</v>
      </c>
      <c r="B257" s="145"/>
      <c r="C257" s="145"/>
      <c r="D257" s="145"/>
      <c r="E257" s="145"/>
      <c r="F257" s="147" t="s">
        <v>1588</v>
      </c>
    </row>
    <row r="258" spans="1:6" ht="30.75" customHeight="1" x14ac:dyDescent="0.25">
      <c r="A258" s="144" t="s">
        <v>1590</v>
      </c>
      <c r="B258" s="145"/>
      <c r="C258" s="145"/>
      <c r="D258" s="145"/>
      <c r="E258" s="145"/>
      <c r="F258" s="147">
        <v>649</v>
      </c>
    </row>
    <row r="259" spans="1:6" ht="30.75" customHeight="1" x14ac:dyDescent="0.25">
      <c r="A259" s="144" t="s">
        <v>1593</v>
      </c>
      <c r="B259" s="145"/>
      <c r="C259" s="145"/>
      <c r="D259" s="145"/>
      <c r="E259" s="145"/>
      <c r="F259" s="147" t="s">
        <v>1592</v>
      </c>
    </row>
    <row r="260" spans="1:6" ht="30.75" customHeight="1" x14ac:dyDescent="0.25">
      <c r="A260" s="144" t="s">
        <v>1594</v>
      </c>
      <c r="B260" s="145"/>
      <c r="C260" s="145"/>
      <c r="D260" s="145"/>
      <c r="E260" s="145"/>
      <c r="F260" s="147">
        <v>647</v>
      </c>
    </row>
    <row r="261" spans="1:6" ht="30.75" customHeight="1" x14ac:dyDescent="0.25">
      <c r="A261" s="144" t="s">
        <v>1597</v>
      </c>
      <c r="B261" s="145"/>
      <c r="C261" s="145"/>
      <c r="D261" s="145"/>
      <c r="E261" s="145"/>
      <c r="F261" s="147" t="s">
        <v>1596</v>
      </c>
    </row>
    <row r="262" spans="1:6" ht="30.75" customHeight="1" x14ac:dyDescent="0.25">
      <c r="A262" s="144" t="s">
        <v>1600</v>
      </c>
      <c r="B262" s="145"/>
      <c r="C262" s="145"/>
      <c r="D262" s="145"/>
      <c r="E262" s="145"/>
      <c r="F262" s="147" t="s">
        <v>1599</v>
      </c>
    </row>
    <row r="263" spans="1:6" ht="30.75" customHeight="1" x14ac:dyDescent="0.25">
      <c r="A263" s="144" t="s">
        <v>1603</v>
      </c>
      <c r="B263" s="145"/>
      <c r="C263" s="145"/>
      <c r="D263" s="145"/>
      <c r="E263" s="145"/>
      <c r="F263" s="147" t="s">
        <v>1602</v>
      </c>
    </row>
    <row r="264" spans="1:6" ht="30.75" customHeight="1" x14ac:dyDescent="0.25">
      <c r="A264" s="144" t="s">
        <v>1606</v>
      </c>
      <c r="B264" s="145"/>
      <c r="C264" s="145"/>
      <c r="D264" s="145"/>
      <c r="E264" s="145"/>
      <c r="F264" s="147" t="s">
        <v>1605</v>
      </c>
    </row>
    <row r="265" spans="1:6" ht="30.75" customHeight="1" x14ac:dyDescent="0.25">
      <c r="A265" s="144" t="s">
        <v>1607</v>
      </c>
      <c r="B265" s="145"/>
      <c r="C265" s="145"/>
      <c r="D265" s="145"/>
      <c r="E265" s="145"/>
      <c r="F265" s="147">
        <v>953</v>
      </c>
    </row>
    <row r="266" spans="1:6" ht="30.75" customHeight="1" x14ac:dyDescent="0.25">
      <c r="A266" s="144" t="s">
        <v>1610</v>
      </c>
      <c r="B266" s="145"/>
      <c r="C266" s="145"/>
      <c r="D266" s="145"/>
      <c r="E266" s="145"/>
      <c r="F266" s="147" t="s">
        <v>1609</v>
      </c>
    </row>
    <row r="267" spans="1:6" ht="30.75" customHeight="1" x14ac:dyDescent="0.25">
      <c r="A267" s="144" t="s">
        <v>1613</v>
      </c>
      <c r="B267" s="145"/>
      <c r="C267" s="145"/>
      <c r="D267" s="145"/>
      <c r="E267" s="145"/>
      <c r="F267" s="147" t="s">
        <v>1612</v>
      </c>
    </row>
    <row r="268" spans="1:6" ht="30.75" customHeight="1" x14ac:dyDescent="0.25">
      <c r="A268" s="144" t="s">
        <v>1616</v>
      </c>
      <c r="B268" s="145"/>
      <c r="C268" s="145"/>
      <c r="D268" s="145"/>
      <c r="E268" s="145"/>
      <c r="F268" s="147" t="s">
        <v>1615</v>
      </c>
    </row>
    <row r="269" spans="1:6" ht="30.75" customHeight="1" x14ac:dyDescent="0.25">
      <c r="A269" s="144" t="s">
        <v>1617</v>
      </c>
      <c r="B269" s="145"/>
      <c r="C269" s="145"/>
      <c r="D269" s="145"/>
      <c r="E269" s="145"/>
      <c r="F269" s="147">
        <v>682</v>
      </c>
    </row>
    <row r="270" spans="1:6" ht="30.75" customHeight="1" x14ac:dyDescent="0.25">
      <c r="A270" s="144" t="s">
        <v>1620</v>
      </c>
      <c r="B270" s="145"/>
      <c r="C270" s="145"/>
      <c r="D270" s="145"/>
      <c r="E270" s="145"/>
      <c r="F270" s="147" t="s">
        <v>1619</v>
      </c>
    </row>
    <row r="271" spans="1:6" ht="30.75" customHeight="1" x14ac:dyDescent="0.25">
      <c r="A271" s="144" t="s">
        <v>1623</v>
      </c>
      <c r="B271" s="145"/>
      <c r="C271" s="145"/>
      <c r="D271" s="145"/>
      <c r="E271" s="145"/>
      <c r="F271" s="147" t="s">
        <v>1622</v>
      </c>
    </row>
    <row r="272" spans="1:6" ht="30.75" customHeight="1" x14ac:dyDescent="0.25">
      <c r="A272" s="144" t="s">
        <v>1624</v>
      </c>
      <c r="B272" s="145"/>
      <c r="C272" s="145"/>
      <c r="D272" s="145"/>
      <c r="E272" s="145"/>
      <c r="F272" s="147">
        <v>619</v>
      </c>
    </row>
    <row r="273" spans="1:6" ht="30.75" customHeight="1" x14ac:dyDescent="0.25">
      <c r="A273" s="144" t="s">
        <v>1627</v>
      </c>
      <c r="B273" s="145"/>
      <c r="C273" s="145"/>
      <c r="D273" s="145"/>
      <c r="E273" s="145"/>
      <c r="F273" s="147" t="s">
        <v>1626</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56:F156"/>
    <mergeCell ref="A157:F157"/>
    <mergeCell ref="A2:E2"/>
    <mergeCell ref="B9:E9"/>
    <mergeCell ref="A3:E3"/>
    <mergeCell ref="A4:A5"/>
    <mergeCell ref="A12:F12"/>
    <mergeCell ref="A13:F13"/>
    <mergeCell ref="A24:F24"/>
    <mergeCell ref="A25:F25"/>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F1" zoomScale="80" zoomScaleNormal="80" zoomScaleSheetLayoutView="100" workbookViewId="0">
      <selection activeCell="K29" sqref="K29"/>
    </sheetView>
  </sheetViews>
  <sheetFormatPr defaultRowHeight="27.75" customHeight="1" x14ac:dyDescent="0.25"/>
  <cols>
    <col min="1" max="2" width="16" style="2" customWidth="1"/>
    <col min="3" max="3" width="6.28515625" style="2" bestFit="1" customWidth="1"/>
    <col min="4" max="4" width="20.7109375" style="2" customWidth="1"/>
    <col min="5" max="5" width="16.42578125" style="41" customWidth="1"/>
    <col min="6" max="6" width="6.28515625" style="41" bestFit="1" customWidth="1"/>
    <col min="7" max="7" width="20.7109375" style="2" customWidth="1"/>
    <col min="8" max="8" width="50.5703125" style="41" customWidth="1"/>
    <col min="9" max="10" width="15.5703125" style="41" customWidth="1"/>
    <col min="11" max="11" width="15.5703125" style="77" customWidth="1"/>
    <col min="12" max="13" width="15.5703125" style="3" customWidth="1"/>
    <col min="14" max="17" width="15.5703125" style="2" customWidth="1"/>
    <col min="18" max="16384" width="9.140625" style="2"/>
  </cols>
  <sheetData>
    <row r="1" spans="1:17" ht="100.5" customHeight="1" x14ac:dyDescent="0.25">
      <c r="A1" s="45" t="s">
        <v>26</v>
      </c>
      <c r="B1" s="45"/>
      <c r="C1" s="45"/>
      <c r="D1" s="45"/>
      <c r="H1" s="283" t="s">
        <v>190</v>
      </c>
      <c r="I1" s="283"/>
    </row>
    <row r="2" spans="1:17" ht="27.75" customHeight="1" x14ac:dyDescent="0.2">
      <c r="A2" s="286" t="s">
        <v>189</v>
      </c>
      <c r="B2" s="287"/>
      <c r="C2" s="287"/>
      <c r="D2" s="287"/>
      <c r="E2" s="287"/>
      <c r="F2" s="287"/>
      <c r="G2" s="287"/>
      <c r="H2" s="287"/>
      <c r="I2" s="287"/>
      <c r="J2" s="287"/>
      <c r="K2" s="287"/>
      <c r="L2" s="287"/>
      <c r="M2" s="287"/>
      <c r="N2" s="287"/>
      <c r="O2" s="287"/>
      <c r="P2" s="287"/>
      <c r="Q2" s="287"/>
    </row>
    <row r="3" spans="1:17" ht="17.25" customHeight="1" x14ac:dyDescent="0.25">
      <c r="A3" s="45"/>
      <c r="B3" s="45"/>
      <c r="C3" s="45"/>
      <c r="D3" s="45"/>
    </row>
    <row r="4" spans="1:17" ht="25.5" customHeight="1" x14ac:dyDescent="0.2">
      <c r="A4" s="284" t="str">
        <f>Overview!B4&amp; " - Effective from "&amp;Overview!D4&amp;" - "&amp;Overview!E4&amp;" new designated EHV charges"</f>
        <v>SP Distribution - Effective from 1 April 2024 - Final new designated EHV charges</v>
      </c>
      <c r="B4" s="285"/>
      <c r="C4" s="285"/>
      <c r="D4" s="285"/>
      <c r="E4" s="285"/>
      <c r="F4" s="285"/>
      <c r="G4" s="285"/>
      <c r="H4" s="285"/>
      <c r="I4" s="285"/>
      <c r="J4" s="285"/>
      <c r="K4" s="285"/>
      <c r="L4" s="285"/>
      <c r="M4" s="285"/>
      <c r="N4" s="285"/>
      <c r="O4" s="285"/>
      <c r="P4" s="285"/>
      <c r="Q4" s="285"/>
    </row>
    <row r="5" spans="1:17" ht="69.75" customHeight="1" x14ac:dyDescent="0.2">
      <c r="A5" s="18" t="s">
        <v>193</v>
      </c>
      <c r="B5" s="18" t="s">
        <v>103</v>
      </c>
      <c r="C5" s="18" t="s">
        <v>63</v>
      </c>
      <c r="D5" s="18" t="s">
        <v>64</v>
      </c>
      <c r="E5" s="18" t="s">
        <v>104</v>
      </c>
      <c r="F5" s="18" t="s">
        <v>63</v>
      </c>
      <c r="G5" s="18" t="s">
        <v>65</v>
      </c>
      <c r="H5" s="109" t="s">
        <v>57</v>
      </c>
      <c r="I5" s="49" t="s">
        <v>723</v>
      </c>
      <c r="J5" s="109" t="str">
        <f>'Annex 2 EHV charges'!I10</f>
        <v>Import
Super Red
unit charge
(p/kWh)</v>
      </c>
      <c r="K5" s="109" t="str">
        <f>'Annex 2 EHV charges'!J10</f>
        <v>Import
fixed charge
(p/day)</v>
      </c>
      <c r="L5" s="109" t="str">
        <f>'Annex 2 EHV charges'!K10</f>
        <v>Import
capacity charge
(p/kVA/day)</v>
      </c>
      <c r="M5" s="109" t="str">
        <f>'Annex 2 EHV charges'!L10</f>
        <v>Import
exceeded capacity charge
(p/kVA/day)</v>
      </c>
      <c r="N5" s="109" t="str">
        <f>'Annex 2 EHV charges'!M10</f>
        <v>Export
Super Red
unit charge
(p/kWh)</v>
      </c>
      <c r="O5" s="109" t="str">
        <f>'Annex 2 EHV charges'!N10</f>
        <v>Export
fixed charge
(p/day)</v>
      </c>
      <c r="P5" s="109" t="str">
        <f>'Annex 2 EHV charges'!O10</f>
        <v>Export
capacity charge
(p/kVA/day)</v>
      </c>
      <c r="Q5" s="109" t="str">
        <f>'Annex 2 EHV charges'!P10</f>
        <v>Export
exceeded capacity charge
(p/kVA/day)</v>
      </c>
    </row>
    <row r="6" spans="1:17" ht="22.5" customHeight="1" x14ac:dyDescent="0.2">
      <c r="A6" s="52"/>
      <c r="B6" s="52" t="s">
        <v>82</v>
      </c>
      <c r="C6" s="52"/>
      <c r="D6" s="52"/>
      <c r="E6" s="55" t="s">
        <v>83</v>
      </c>
      <c r="F6" s="55"/>
      <c r="G6" s="55"/>
      <c r="H6" s="55"/>
      <c r="I6" s="55"/>
      <c r="J6" s="110"/>
      <c r="K6" s="111"/>
      <c r="L6" s="111"/>
      <c r="M6" s="111"/>
      <c r="N6" s="112"/>
      <c r="O6" s="113"/>
      <c r="P6" s="113"/>
      <c r="Q6" s="113"/>
    </row>
    <row r="7" spans="1:17" ht="22.5" customHeight="1" x14ac:dyDescent="0.2">
      <c r="A7" s="52"/>
      <c r="B7" s="52" t="s">
        <v>84</v>
      </c>
      <c r="C7" s="52"/>
      <c r="D7" s="52"/>
      <c r="E7" s="55" t="s">
        <v>93</v>
      </c>
      <c r="F7" s="55"/>
      <c r="G7" s="55"/>
      <c r="H7" s="55"/>
      <c r="I7" s="55"/>
      <c r="J7" s="110"/>
      <c r="K7" s="111"/>
      <c r="L7" s="111"/>
      <c r="M7" s="111"/>
      <c r="N7" s="112"/>
      <c r="O7" s="113"/>
      <c r="P7" s="113"/>
      <c r="Q7" s="113"/>
    </row>
    <row r="8" spans="1:17" ht="22.5" customHeight="1" x14ac:dyDescent="0.2">
      <c r="A8" s="52"/>
      <c r="B8" s="52" t="s">
        <v>85</v>
      </c>
      <c r="C8" s="52"/>
      <c r="D8" s="52"/>
      <c r="E8" s="55" t="s">
        <v>94</v>
      </c>
      <c r="F8" s="55"/>
      <c r="G8" s="55"/>
      <c r="H8" s="55"/>
      <c r="I8" s="55"/>
      <c r="J8" s="110"/>
      <c r="K8" s="111"/>
      <c r="L8" s="111"/>
      <c r="M8" s="111"/>
      <c r="N8" s="112"/>
      <c r="O8" s="113"/>
      <c r="P8" s="113"/>
      <c r="Q8" s="113"/>
    </row>
    <row r="9" spans="1:17" ht="22.5" customHeight="1" x14ac:dyDescent="0.2">
      <c r="A9" s="52"/>
      <c r="B9" s="52" t="s">
        <v>86</v>
      </c>
      <c r="C9" s="52"/>
      <c r="D9" s="52"/>
      <c r="E9" s="55" t="s">
        <v>95</v>
      </c>
      <c r="F9" s="55"/>
      <c r="G9" s="55"/>
      <c r="H9" s="55"/>
      <c r="I9" s="55"/>
      <c r="J9" s="110"/>
      <c r="K9" s="111"/>
      <c r="L9" s="111"/>
      <c r="M9" s="111"/>
      <c r="N9" s="112"/>
      <c r="O9" s="113"/>
      <c r="P9" s="113"/>
      <c r="Q9" s="113"/>
    </row>
    <row r="10" spans="1:17" ht="22.5" customHeight="1" x14ac:dyDescent="0.2">
      <c r="A10" s="52"/>
      <c r="B10" s="52" t="s">
        <v>87</v>
      </c>
      <c r="C10" s="52"/>
      <c r="D10" s="52"/>
      <c r="E10" s="55" t="s">
        <v>96</v>
      </c>
      <c r="F10" s="55"/>
      <c r="G10" s="55"/>
      <c r="H10" s="55"/>
      <c r="I10" s="55"/>
      <c r="J10" s="110"/>
      <c r="K10" s="111"/>
      <c r="L10" s="111"/>
      <c r="M10" s="111"/>
      <c r="N10" s="112"/>
      <c r="O10" s="113"/>
      <c r="P10" s="113"/>
      <c r="Q10" s="113"/>
    </row>
    <row r="11" spans="1:17" ht="22.5" customHeight="1" x14ac:dyDescent="0.2">
      <c r="A11" s="52"/>
      <c r="B11" s="52" t="s">
        <v>88</v>
      </c>
      <c r="C11" s="52"/>
      <c r="D11" s="52"/>
      <c r="E11" s="55" t="s">
        <v>97</v>
      </c>
      <c r="F11" s="55"/>
      <c r="G11" s="55"/>
      <c r="H11" s="55"/>
      <c r="I11" s="55"/>
      <c r="J11" s="110"/>
      <c r="K11" s="111"/>
      <c r="L11" s="111"/>
      <c r="M11" s="111"/>
      <c r="N11" s="112"/>
      <c r="O11" s="113"/>
      <c r="P11" s="113"/>
      <c r="Q11" s="113"/>
    </row>
    <row r="12" spans="1:17" ht="22.5" customHeight="1" x14ac:dyDescent="0.2">
      <c r="A12" s="52"/>
      <c r="B12" s="52" t="s">
        <v>89</v>
      </c>
      <c r="C12" s="52"/>
      <c r="D12" s="52"/>
      <c r="E12" s="55" t="s">
        <v>98</v>
      </c>
      <c r="F12" s="55"/>
      <c r="G12" s="55"/>
      <c r="H12" s="55"/>
      <c r="I12" s="55"/>
      <c r="J12" s="110"/>
      <c r="K12" s="111"/>
      <c r="L12" s="111"/>
      <c r="M12" s="111"/>
      <c r="N12" s="112"/>
      <c r="O12" s="113"/>
      <c r="P12" s="113"/>
      <c r="Q12" s="113"/>
    </row>
    <row r="13" spans="1:17" ht="22.5" customHeight="1" x14ac:dyDescent="0.2">
      <c r="A13" s="52"/>
      <c r="B13" s="52" t="s">
        <v>90</v>
      </c>
      <c r="C13" s="52"/>
      <c r="D13" s="52"/>
      <c r="E13" s="55" t="s">
        <v>99</v>
      </c>
      <c r="F13" s="55"/>
      <c r="G13" s="55"/>
      <c r="H13" s="55"/>
      <c r="I13" s="55"/>
      <c r="J13" s="110"/>
      <c r="K13" s="111"/>
      <c r="L13" s="111"/>
      <c r="M13" s="111"/>
      <c r="N13" s="112"/>
      <c r="O13" s="113"/>
      <c r="P13" s="113"/>
      <c r="Q13" s="113"/>
    </row>
    <row r="14" spans="1:17" ht="22.5" customHeight="1" x14ac:dyDescent="0.2">
      <c r="A14" s="52"/>
      <c r="B14" s="52" t="s">
        <v>91</v>
      </c>
      <c r="C14" s="52"/>
      <c r="D14" s="52"/>
      <c r="E14" s="55" t="s">
        <v>100</v>
      </c>
      <c r="F14" s="55"/>
      <c r="G14" s="55"/>
      <c r="H14" s="55"/>
      <c r="I14" s="55"/>
      <c r="J14" s="110"/>
      <c r="K14" s="111"/>
      <c r="L14" s="111"/>
      <c r="M14" s="111"/>
      <c r="N14" s="112"/>
      <c r="O14" s="113"/>
      <c r="P14" s="113"/>
      <c r="Q14" s="113"/>
    </row>
    <row r="15" spans="1:17" ht="22.5" customHeight="1" x14ac:dyDescent="0.2">
      <c r="A15" s="52"/>
      <c r="B15" s="52" t="s">
        <v>92</v>
      </c>
      <c r="C15" s="52"/>
      <c r="D15" s="52"/>
      <c r="E15" s="55" t="s">
        <v>101</v>
      </c>
      <c r="F15" s="55"/>
      <c r="G15" s="55"/>
      <c r="H15" s="55"/>
      <c r="I15" s="55"/>
      <c r="J15" s="110"/>
      <c r="K15" s="111"/>
      <c r="L15" s="111"/>
      <c r="M15" s="111"/>
      <c r="N15" s="112"/>
      <c r="O15" s="113"/>
      <c r="P15" s="113"/>
      <c r="Q15" s="113"/>
    </row>
    <row r="17" spans="1:17" ht="27.75" customHeight="1" x14ac:dyDescent="0.2">
      <c r="A17" s="284" t="str">
        <f>Overview!B4&amp; " - Effective from "&amp;Overview!D4&amp;" - "&amp;Overview!E4&amp;" new designated EHV line loss factors"</f>
        <v>SP Distribution - Effective from 1 April 2024 -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
      <c r="A18" s="18" t="s">
        <v>193</v>
      </c>
      <c r="B18" s="18" t="s">
        <v>103</v>
      </c>
      <c r="C18" s="18" t="s">
        <v>63</v>
      </c>
      <c r="D18" s="18" t="s">
        <v>64</v>
      </c>
      <c r="E18" s="18" t="s">
        <v>104</v>
      </c>
      <c r="F18" s="18" t="s">
        <v>63</v>
      </c>
      <c r="G18" s="18" t="s">
        <v>65</v>
      </c>
      <c r="H18" s="109" t="s">
        <v>57</v>
      </c>
      <c r="I18" s="49" t="s">
        <v>723</v>
      </c>
      <c r="J18" s="114" t="s">
        <v>160</v>
      </c>
      <c r="K18" s="114" t="s">
        <v>159</v>
      </c>
      <c r="L18" s="114" t="s">
        <v>161</v>
      </c>
      <c r="M18" s="114" t="s">
        <v>162</v>
      </c>
      <c r="N18" s="115" t="s">
        <v>163</v>
      </c>
      <c r="O18" s="115" t="s">
        <v>164</v>
      </c>
      <c r="P18" s="115" t="s">
        <v>165</v>
      </c>
      <c r="Q18" s="115" t="s">
        <v>166</v>
      </c>
    </row>
    <row r="19" spans="1:17" ht="22.5" customHeight="1" x14ac:dyDescent="0.2">
      <c r="A19" s="52"/>
      <c r="B19" s="52" t="s">
        <v>36</v>
      </c>
      <c r="C19" s="52"/>
      <c r="D19" s="52"/>
      <c r="E19" s="55" t="s">
        <v>47</v>
      </c>
      <c r="F19" s="116"/>
      <c r="G19" s="116"/>
      <c r="H19" s="116"/>
      <c r="I19" s="116"/>
      <c r="J19" s="117"/>
      <c r="K19" s="117"/>
      <c r="L19" s="118"/>
      <c r="M19" s="119"/>
      <c r="N19" s="120"/>
      <c r="O19" s="120"/>
      <c r="P19" s="120"/>
      <c r="Q19" s="120"/>
    </row>
    <row r="20" spans="1:17" ht="22.5" customHeight="1" x14ac:dyDescent="0.2">
      <c r="A20" s="52"/>
      <c r="B20" s="52" t="s">
        <v>37</v>
      </c>
      <c r="C20" s="52"/>
      <c r="D20" s="52"/>
      <c r="E20" s="55" t="s">
        <v>48</v>
      </c>
      <c r="F20" s="116"/>
      <c r="G20" s="116"/>
      <c r="H20" s="116"/>
      <c r="I20" s="116"/>
      <c r="J20" s="117"/>
      <c r="K20" s="117"/>
      <c r="L20" s="118"/>
      <c r="M20" s="119"/>
      <c r="N20" s="120"/>
      <c r="O20" s="120"/>
      <c r="P20" s="120"/>
      <c r="Q20" s="120"/>
    </row>
    <row r="21" spans="1:17" ht="22.5" customHeight="1" x14ac:dyDescent="0.2">
      <c r="A21" s="52"/>
      <c r="B21" s="52" t="s">
        <v>38</v>
      </c>
      <c r="C21" s="52"/>
      <c r="D21" s="52"/>
      <c r="E21" s="55" t="s">
        <v>49</v>
      </c>
      <c r="F21" s="116"/>
      <c r="G21" s="116"/>
      <c r="H21" s="116"/>
      <c r="I21" s="116"/>
      <c r="J21" s="117"/>
      <c r="K21" s="117"/>
      <c r="L21" s="118"/>
      <c r="M21" s="119"/>
      <c r="N21" s="120"/>
      <c r="O21" s="120"/>
      <c r="P21" s="120"/>
      <c r="Q21" s="120"/>
    </row>
    <row r="22" spans="1:17" ht="22.5" customHeight="1" x14ac:dyDescent="0.2">
      <c r="A22" s="52"/>
      <c r="B22" s="52" t="s">
        <v>39</v>
      </c>
      <c r="C22" s="52"/>
      <c r="D22" s="52"/>
      <c r="E22" s="55" t="s">
        <v>50</v>
      </c>
      <c r="F22" s="116"/>
      <c r="G22" s="116"/>
      <c r="H22" s="116"/>
      <c r="I22" s="116"/>
      <c r="J22" s="117"/>
      <c r="K22" s="117"/>
      <c r="L22" s="118"/>
      <c r="M22" s="119"/>
      <c r="N22" s="120"/>
      <c r="O22" s="120"/>
      <c r="P22" s="120"/>
      <c r="Q22" s="120"/>
    </row>
    <row r="23" spans="1:17" ht="22.5" customHeight="1" x14ac:dyDescent="0.2">
      <c r="A23" s="52"/>
      <c r="B23" s="52" t="s">
        <v>40</v>
      </c>
      <c r="C23" s="52"/>
      <c r="D23" s="52"/>
      <c r="E23" s="55" t="s">
        <v>51</v>
      </c>
      <c r="F23" s="116"/>
      <c r="G23" s="116"/>
      <c r="H23" s="116"/>
      <c r="I23" s="116"/>
      <c r="J23" s="117"/>
      <c r="K23" s="117"/>
      <c r="L23" s="118"/>
      <c r="M23" s="119"/>
      <c r="N23" s="120"/>
      <c r="O23" s="120"/>
      <c r="P23" s="120"/>
      <c r="Q23" s="120"/>
    </row>
    <row r="24" spans="1:17" ht="22.5" customHeight="1" x14ac:dyDescent="0.2">
      <c r="A24" s="52"/>
      <c r="B24" s="52" t="s">
        <v>41</v>
      </c>
      <c r="C24" s="52"/>
      <c r="D24" s="52"/>
      <c r="E24" s="55" t="s">
        <v>52</v>
      </c>
      <c r="F24" s="116"/>
      <c r="G24" s="116"/>
      <c r="H24" s="116"/>
      <c r="I24" s="116"/>
      <c r="J24" s="117"/>
      <c r="K24" s="117"/>
      <c r="L24" s="118"/>
      <c r="M24" s="119"/>
      <c r="N24" s="120"/>
      <c r="O24" s="120"/>
      <c r="P24" s="120"/>
      <c r="Q24" s="120"/>
    </row>
    <row r="25" spans="1:17" ht="22.5" customHeight="1" x14ac:dyDescent="0.2">
      <c r="A25" s="52"/>
      <c r="B25" s="52" t="s">
        <v>42</v>
      </c>
      <c r="C25" s="52"/>
      <c r="D25" s="52"/>
      <c r="E25" s="55" t="s">
        <v>53</v>
      </c>
      <c r="F25" s="116"/>
      <c r="G25" s="116"/>
      <c r="H25" s="116"/>
      <c r="I25" s="116"/>
      <c r="J25" s="117"/>
      <c r="K25" s="117"/>
      <c r="L25" s="118"/>
      <c r="M25" s="119"/>
      <c r="N25" s="120"/>
      <c r="O25" s="120"/>
      <c r="P25" s="120"/>
      <c r="Q25" s="120"/>
    </row>
    <row r="26" spans="1:17" ht="22.5" customHeight="1" x14ac:dyDescent="0.2">
      <c r="A26" s="52"/>
      <c r="B26" s="52" t="s">
        <v>43</v>
      </c>
      <c r="C26" s="52"/>
      <c r="D26" s="52"/>
      <c r="E26" s="55" t="s">
        <v>54</v>
      </c>
      <c r="F26" s="116"/>
      <c r="G26" s="116"/>
      <c r="H26" s="116"/>
      <c r="I26" s="116"/>
      <c r="J26" s="117"/>
      <c r="K26" s="117"/>
      <c r="L26" s="118"/>
      <c r="M26" s="119"/>
      <c r="N26" s="120"/>
      <c r="O26" s="120"/>
      <c r="P26" s="120"/>
      <c r="Q26" s="120"/>
    </row>
    <row r="27" spans="1:17" ht="22.5" customHeight="1" x14ac:dyDescent="0.2">
      <c r="A27" s="52"/>
      <c r="B27" s="52" t="s">
        <v>44</v>
      </c>
      <c r="C27" s="52"/>
      <c r="D27" s="52"/>
      <c r="E27" s="55" t="s">
        <v>55</v>
      </c>
      <c r="F27" s="116"/>
      <c r="G27" s="116"/>
      <c r="H27" s="116"/>
      <c r="I27" s="116"/>
      <c r="J27" s="117"/>
      <c r="K27" s="117"/>
      <c r="L27" s="118"/>
      <c r="M27" s="119"/>
      <c r="N27" s="120"/>
      <c r="O27" s="120"/>
      <c r="P27" s="120"/>
      <c r="Q27" s="120"/>
    </row>
    <row r="28" spans="1:17" ht="22.5" customHeight="1" x14ac:dyDescent="0.2">
      <c r="A28" s="52"/>
      <c r="B28" s="52" t="s">
        <v>45</v>
      </c>
      <c r="C28" s="52"/>
      <c r="D28" s="52"/>
      <c r="E28" s="55" t="s">
        <v>56</v>
      </c>
      <c r="F28" s="116"/>
      <c r="G28" s="116"/>
      <c r="H28" s="116"/>
      <c r="I28" s="116"/>
      <c r="J28" s="117"/>
      <c r="K28" s="117"/>
      <c r="L28" s="118"/>
      <c r="M28" s="119"/>
      <c r="N28" s="120"/>
      <c r="O28" s="120"/>
      <c r="P28" s="120"/>
      <c r="Q28" s="12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election activeCell="K1" sqref="K1:M6"/>
    </sheetView>
  </sheetViews>
  <sheetFormatPr defaultRowHeight="27.75" customHeight="1" x14ac:dyDescent="0.2"/>
  <cols>
    <col min="1" max="1" width="50.5703125" style="2" customWidth="1"/>
    <col min="2" max="2" width="17.5703125" style="41" customWidth="1"/>
    <col min="3" max="3" width="13.85546875" style="2" customWidth="1"/>
    <col min="4" max="5" width="18.42578125" style="41" customWidth="1"/>
    <col min="6" max="6" width="19.5703125" style="41" customWidth="1"/>
    <col min="7" max="7" width="1.28515625" style="2" customWidth="1"/>
    <col min="8" max="16384" width="9.140625" style="2"/>
  </cols>
  <sheetData>
    <row r="1" spans="1:12" ht="27.75" customHeight="1" x14ac:dyDescent="0.2">
      <c r="A1" s="45" t="s">
        <v>26</v>
      </c>
      <c r="B1" s="288"/>
      <c r="C1" s="288"/>
      <c r="D1" s="105"/>
      <c r="E1" s="105"/>
      <c r="F1" s="105"/>
    </row>
    <row r="2" spans="1:12" ht="35.1" customHeight="1" x14ac:dyDescent="0.2">
      <c r="A2" s="248" t="str">
        <f>Overview!B4&amp; " - Effective from "&amp;Overview!D4&amp;" - "&amp;Overview!E4&amp;" Supplier of Last Resort and Eligible Bad Debt Pass-Through Costs"</f>
        <v>SP Distribution - Effective from 1 April 2024 - Final Supplier of Last Resort and Eligible Bad Debt Pass-Through Costs</v>
      </c>
      <c r="B2" s="249"/>
      <c r="C2" s="249"/>
      <c r="D2" s="249"/>
      <c r="E2" s="249"/>
      <c r="F2" s="250"/>
    </row>
    <row r="3" spans="1:12" s="6" customFormat="1" ht="9" customHeight="1" x14ac:dyDescent="0.2">
      <c r="A3" s="4"/>
      <c r="B3" s="4"/>
      <c r="C3" s="4"/>
      <c r="D3" s="4"/>
      <c r="E3" s="4"/>
      <c r="F3" s="4"/>
      <c r="L3" s="2"/>
    </row>
    <row r="4" spans="1:12" ht="78.75" x14ac:dyDescent="0.2">
      <c r="A4" s="18" t="s">
        <v>178</v>
      </c>
      <c r="B4" s="19" t="s">
        <v>474</v>
      </c>
      <c r="C4" s="19" t="s">
        <v>31</v>
      </c>
      <c r="D4" s="19" t="s">
        <v>525</v>
      </c>
      <c r="E4" s="19" t="s">
        <v>526</v>
      </c>
      <c r="F4" s="19" t="s">
        <v>527</v>
      </c>
    </row>
    <row r="5" spans="1:12" ht="83.25" customHeight="1" x14ac:dyDescent="0.2">
      <c r="A5" s="21" t="s">
        <v>194</v>
      </c>
      <c r="B5" s="22" t="s">
        <v>735</v>
      </c>
      <c r="C5" s="23" t="s">
        <v>710</v>
      </c>
      <c r="D5" s="106">
        <v>0.16581548940268223</v>
      </c>
      <c r="E5" s="106"/>
      <c r="F5" s="106">
        <v>0.31129700540177602</v>
      </c>
      <c r="G5" s="217">
        <v>1</v>
      </c>
    </row>
    <row r="6" spans="1:12" ht="25.5" customHeight="1" x14ac:dyDescent="0.2">
      <c r="A6" s="21" t="s">
        <v>532</v>
      </c>
      <c r="B6" s="33" t="s">
        <v>737</v>
      </c>
      <c r="C6" s="34" t="s">
        <v>709</v>
      </c>
      <c r="D6" s="107"/>
      <c r="E6" s="107"/>
      <c r="F6" s="106">
        <v>0.31129700540177602</v>
      </c>
      <c r="G6" s="217">
        <v>1</v>
      </c>
    </row>
    <row r="7" spans="1:12" ht="25.5" customHeight="1" x14ac:dyDescent="0.2">
      <c r="A7" s="21" t="s">
        <v>533</v>
      </c>
      <c r="B7" s="33" t="s">
        <v>738</v>
      </c>
      <c r="C7" s="34" t="s">
        <v>709</v>
      </c>
      <c r="D7" s="107"/>
      <c r="E7" s="107"/>
      <c r="F7" s="106">
        <v>0.31129700540177602</v>
      </c>
      <c r="G7" s="217">
        <v>1</v>
      </c>
    </row>
    <row r="8" spans="1:12" ht="25.5" customHeight="1" x14ac:dyDescent="0.2">
      <c r="A8" s="21" t="s">
        <v>534</v>
      </c>
      <c r="B8" s="33" t="s">
        <v>739</v>
      </c>
      <c r="C8" s="34" t="s">
        <v>709</v>
      </c>
      <c r="D8" s="107"/>
      <c r="E8" s="107"/>
      <c r="F8" s="106">
        <v>0.31129700540177602</v>
      </c>
      <c r="G8" s="217">
        <v>1</v>
      </c>
    </row>
    <row r="9" spans="1:12" ht="25.5" customHeight="1" x14ac:dyDescent="0.2">
      <c r="A9" s="21" t="s">
        <v>535</v>
      </c>
      <c r="B9" s="33" t="s">
        <v>740</v>
      </c>
      <c r="C9" s="34" t="s">
        <v>709</v>
      </c>
      <c r="D9" s="107"/>
      <c r="E9" s="107"/>
      <c r="F9" s="106">
        <v>0.31129700540177602</v>
      </c>
      <c r="G9" s="217">
        <v>1</v>
      </c>
    </row>
    <row r="10" spans="1:12" ht="25.5" customHeight="1" x14ac:dyDescent="0.2">
      <c r="A10" s="21" t="s">
        <v>536</v>
      </c>
      <c r="B10" s="33" t="s">
        <v>741</v>
      </c>
      <c r="C10" s="34" t="s">
        <v>709</v>
      </c>
      <c r="D10" s="107"/>
      <c r="E10" s="107"/>
      <c r="F10" s="106">
        <v>0.31129700540177602</v>
      </c>
      <c r="G10" s="217">
        <v>1</v>
      </c>
    </row>
    <row r="11" spans="1:12" ht="25.5" customHeight="1" x14ac:dyDescent="0.2">
      <c r="A11" s="97" t="s">
        <v>537</v>
      </c>
      <c r="B11" s="30" t="s">
        <v>743</v>
      </c>
      <c r="C11" s="34">
        <v>0</v>
      </c>
      <c r="D11" s="107"/>
      <c r="E11" s="107"/>
      <c r="F11" s="106">
        <v>0.31129700540177602</v>
      </c>
      <c r="G11" s="217">
        <v>1</v>
      </c>
    </row>
    <row r="12" spans="1:12" ht="25.5" customHeight="1" x14ac:dyDescent="0.2">
      <c r="A12" s="97" t="s">
        <v>538</v>
      </c>
      <c r="B12" s="30" t="s">
        <v>744</v>
      </c>
      <c r="C12" s="34">
        <v>0</v>
      </c>
      <c r="D12" s="107"/>
      <c r="E12" s="107"/>
      <c r="F12" s="106">
        <v>0.31129700540177602</v>
      </c>
      <c r="G12" s="217">
        <v>1</v>
      </c>
    </row>
    <row r="13" spans="1:12" ht="25.5" customHeight="1" x14ac:dyDescent="0.2">
      <c r="A13" s="97" t="s">
        <v>539</v>
      </c>
      <c r="B13" s="30" t="s">
        <v>745</v>
      </c>
      <c r="C13" s="34">
        <v>0</v>
      </c>
      <c r="D13" s="107"/>
      <c r="E13" s="107"/>
      <c r="F13" s="106">
        <v>0.31129700540177602</v>
      </c>
      <c r="G13" s="217">
        <v>1</v>
      </c>
    </row>
    <row r="14" spans="1:12" ht="25.5" customHeight="1" x14ac:dyDescent="0.2">
      <c r="A14" s="97" t="s">
        <v>540</v>
      </c>
      <c r="B14" s="30" t="s">
        <v>746</v>
      </c>
      <c r="C14" s="34">
        <v>0</v>
      </c>
      <c r="D14" s="107"/>
      <c r="E14" s="107"/>
      <c r="F14" s="106">
        <v>0.31129700540177602</v>
      </c>
      <c r="G14" s="217">
        <v>1</v>
      </c>
    </row>
    <row r="15" spans="1:12" ht="25.5" customHeight="1" x14ac:dyDescent="0.2">
      <c r="A15" s="104" t="s">
        <v>541</v>
      </c>
      <c r="B15" s="30" t="s">
        <v>747</v>
      </c>
      <c r="C15" s="34">
        <v>0</v>
      </c>
      <c r="D15" s="107"/>
      <c r="E15" s="107"/>
      <c r="F15" s="106">
        <v>0.31129700540177602</v>
      </c>
      <c r="G15" s="217">
        <v>1</v>
      </c>
    </row>
    <row r="16" spans="1:12" ht="25.5" customHeight="1" x14ac:dyDescent="0.2">
      <c r="A16" s="104" t="s">
        <v>542</v>
      </c>
      <c r="B16" s="30" t="s">
        <v>748</v>
      </c>
      <c r="C16" s="34">
        <v>0</v>
      </c>
      <c r="D16" s="107"/>
      <c r="E16" s="107"/>
      <c r="F16" s="106">
        <v>0.31129700540177602</v>
      </c>
      <c r="G16" s="217">
        <v>1</v>
      </c>
    </row>
    <row r="17" spans="1:7" ht="25.5" customHeight="1" x14ac:dyDescent="0.2">
      <c r="A17" s="104" t="s">
        <v>543</v>
      </c>
      <c r="B17" s="30" t="s">
        <v>749</v>
      </c>
      <c r="C17" s="34">
        <v>0</v>
      </c>
      <c r="D17" s="107"/>
      <c r="E17" s="107"/>
      <c r="F17" s="106">
        <v>0.31129700540177602</v>
      </c>
      <c r="G17" s="217">
        <v>1</v>
      </c>
    </row>
    <row r="18" spans="1:7" ht="25.5" customHeight="1" x14ac:dyDescent="0.2">
      <c r="A18" s="104" t="s">
        <v>544</v>
      </c>
      <c r="B18" s="30" t="s">
        <v>750</v>
      </c>
      <c r="C18" s="34">
        <v>0</v>
      </c>
      <c r="D18" s="107"/>
      <c r="E18" s="107"/>
      <c r="F18" s="106">
        <v>0.31129700540177602</v>
      </c>
      <c r="G18" s="217">
        <v>1</v>
      </c>
    </row>
    <row r="19" spans="1:7" ht="25.5" customHeight="1" x14ac:dyDescent="0.2">
      <c r="A19" s="104" t="s">
        <v>545</v>
      </c>
      <c r="B19" s="30" t="s">
        <v>751</v>
      </c>
      <c r="C19" s="34">
        <v>0</v>
      </c>
      <c r="D19" s="107"/>
      <c r="E19" s="107"/>
      <c r="F19" s="106">
        <v>0.31129700540177602</v>
      </c>
      <c r="G19" s="217">
        <v>1</v>
      </c>
    </row>
    <row r="20" spans="1:7" ht="25.5" customHeight="1" x14ac:dyDescent="0.2">
      <c r="A20" s="104" t="s">
        <v>546</v>
      </c>
      <c r="B20" s="30" t="s">
        <v>752</v>
      </c>
      <c r="C20" s="34">
        <v>0</v>
      </c>
      <c r="D20" s="107"/>
      <c r="E20" s="107"/>
      <c r="F20" s="106">
        <v>0.31129700540177602</v>
      </c>
      <c r="G20" s="217">
        <v>1</v>
      </c>
    </row>
    <row r="21" spans="1:7" ht="25.5" customHeight="1" x14ac:dyDescent="0.2">
      <c r="A21" s="104" t="s">
        <v>547</v>
      </c>
      <c r="B21" s="30" t="s">
        <v>753</v>
      </c>
      <c r="C21" s="34">
        <v>0</v>
      </c>
      <c r="D21" s="107"/>
      <c r="E21" s="107"/>
      <c r="F21" s="106">
        <v>0.31129700540177602</v>
      </c>
      <c r="G21" s="217">
        <v>1</v>
      </c>
    </row>
    <row r="22" spans="1:7" ht="25.5" customHeight="1" x14ac:dyDescent="0.2">
      <c r="A22" s="104" t="s">
        <v>548</v>
      </c>
      <c r="B22" s="30" t="s">
        <v>754</v>
      </c>
      <c r="C22" s="34">
        <v>0</v>
      </c>
      <c r="D22" s="107"/>
      <c r="E22" s="107"/>
      <c r="F22" s="106">
        <v>0.31129700540177602</v>
      </c>
      <c r="G22" s="217">
        <v>1</v>
      </c>
    </row>
    <row r="23" spans="1:7" ht="25.5" customHeight="1" x14ac:dyDescent="0.2">
      <c r="A23" s="97" t="s">
        <v>549</v>
      </c>
      <c r="B23" s="30" t="s">
        <v>755</v>
      </c>
      <c r="C23" s="34">
        <v>0</v>
      </c>
      <c r="D23" s="107"/>
      <c r="E23" s="107"/>
      <c r="F23" s="106">
        <v>0.31129700540177602</v>
      </c>
      <c r="G23" s="217">
        <v>1</v>
      </c>
    </row>
    <row r="24" spans="1:7" ht="25.5" customHeight="1" x14ac:dyDescent="0.2">
      <c r="A24" s="97" t="s">
        <v>550</v>
      </c>
      <c r="B24" s="30" t="s">
        <v>756</v>
      </c>
      <c r="C24" s="34">
        <v>0</v>
      </c>
      <c r="D24" s="107"/>
      <c r="E24" s="107"/>
      <c r="F24" s="106">
        <v>0.31129700540177602</v>
      </c>
      <c r="G24" s="217">
        <v>1</v>
      </c>
    </row>
    <row r="25" spans="1:7" ht="25.5" customHeight="1" x14ac:dyDescent="0.2">
      <c r="A25" s="97" t="s">
        <v>551</v>
      </c>
      <c r="B25" s="30" t="s">
        <v>757</v>
      </c>
      <c r="C25" s="34">
        <v>0</v>
      </c>
      <c r="D25" s="107"/>
      <c r="E25" s="107"/>
      <c r="F25" s="106">
        <v>0.31129700540177602</v>
      </c>
      <c r="G25" s="217">
        <v>1</v>
      </c>
    </row>
    <row r="26" spans="1:7" ht="25.5" customHeight="1" x14ac:dyDescent="0.2">
      <c r="A26" s="97" t="s">
        <v>702</v>
      </c>
      <c r="B26" s="108"/>
      <c r="C26" s="23" t="s">
        <v>710</v>
      </c>
      <c r="D26" s="106">
        <v>0.16581548940268223</v>
      </c>
      <c r="E26" s="106"/>
      <c r="F26" s="106">
        <v>0.31129700540177602</v>
      </c>
      <c r="G26" s="217">
        <v>1</v>
      </c>
    </row>
    <row r="27" spans="1:7" ht="25.5" customHeight="1" x14ac:dyDescent="0.2">
      <c r="A27" s="97" t="s">
        <v>554</v>
      </c>
      <c r="B27" s="108"/>
      <c r="C27" s="34" t="s">
        <v>709</v>
      </c>
      <c r="D27" s="107"/>
      <c r="E27" s="107"/>
      <c r="F27" s="106">
        <v>0.31129700540177602</v>
      </c>
      <c r="G27" s="217">
        <v>1</v>
      </c>
    </row>
    <row r="28" spans="1:7" ht="25.5" customHeight="1" x14ac:dyDescent="0.2">
      <c r="A28" s="97" t="s">
        <v>555</v>
      </c>
      <c r="B28" s="108"/>
      <c r="C28" s="34" t="s">
        <v>709</v>
      </c>
      <c r="D28" s="107"/>
      <c r="E28" s="107"/>
      <c r="F28" s="106">
        <v>0.31129700540177602</v>
      </c>
      <c r="G28" s="217">
        <v>1</v>
      </c>
    </row>
    <row r="29" spans="1:7" ht="25.5" customHeight="1" x14ac:dyDescent="0.2">
      <c r="A29" s="97" t="s">
        <v>556</v>
      </c>
      <c r="B29" s="108"/>
      <c r="C29" s="34" t="s">
        <v>709</v>
      </c>
      <c r="D29" s="107"/>
      <c r="E29" s="107"/>
      <c r="F29" s="106">
        <v>0.31129700540177602</v>
      </c>
      <c r="G29" s="217">
        <v>1</v>
      </c>
    </row>
    <row r="30" spans="1:7" ht="25.5" customHeight="1" x14ac:dyDescent="0.2">
      <c r="A30" s="97" t="s">
        <v>557</v>
      </c>
      <c r="B30" s="108"/>
      <c r="C30" s="34" t="s">
        <v>709</v>
      </c>
      <c r="D30" s="107"/>
      <c r="E30" s="107"/>
      <c r="F30" s="106">
        <v>0.31129700540177602</v>
      </c>
      <c r="G30" s="217">
        <v>1</v>
      </c>
    </row>
    <row r="31" spans="1:7" ht="25.5" customHeight="1" x14ac:dyDescent="0.2">
      <c r="A31" s="97" t="s">
        <v>558</v>
      </c>
      <c r="B31" s="108"/>
      <c r="C31" s="34" t="s">
        <v>709</v>
      </c>
      <c r="D31" s="107"/>
      <c r="E31" s="107"/>
      <c r="F31" s="106">
        <v>0.31129700540177602</v>
      </c>
      <c r="G31" s="217">
        <v>1</v>
      </c>
    </row>
    <row r="32" spans="1:7" ht="25.5" customHeight="1" x14ac:dyDescent="0.2">
      <c r="A32" s="97" t="s">
        <v>559</v>
      </c>
      <c r="B32" s="108"/>
      <c r="C32" s="34">
        <v>0</v>
      </c>
      <c r="D32" s="107"/>
      <c r="E32" s="107"/>
      <c r="F32" s="106">
        <v>0.31129700540177602</v>
      </c>
      <c r="G32" s="217">
        <v>1</v>
      </c>
    </row>
    <row r="33" spans="1:7" ht="25.5" customHeight="1" x14ac:dyDescent="0.2">
      <c r="A33" s="97" t="s">
        <v>560</v>
      </c>
      <c r="B33" s="108"/>
      <c r="C33" s="34">
        <v>0</v>
      </c>
      <c r="D33" s="107"/>
      <c r="E33" s="107"/>
      <c r="F33" s="106">
        <v>0.31129700540177602</v>
      </c>
      <c r="G33" s="217">
        <v>1</v>
      </c>
    </row>
    <row r="34" spans="1:7" ht="25.5" customHeight="1" x14ac:dyDescent="0.2">
      <c r="A34" s="97" t="s">
        <v>561</v>
      </c>
      <c r="B34" s="108"/>
      <c r="C34" s="34">
        <v>0</v>
      </c>
      <c r="D34" s="107"/>
      <c r="E34" s="107"/>
      <c r="F34" s="106">
        <v>0.31129700540177602</v>
      </c>
      <c r="G34" s="217">
        <v>1</v>
      </c>
    </row>
    <row r="35" spans="1:7" ht="25.5" customHeight="1" x14ac:dyDescent="0.2">
      <c r="A35" s="97" t="s">
        <v>562</v>
      </c>
      <c r="B35" s="108"/>
      <c r="C35" s="34">
        <v>0</v>
      </c>
      <c r="D35" s="107"/>
      <c r="E35" s="107"/>
      <c r="F35" s="106">
        <v>0.31129700540177602</v>
      </c>
      <c r="G35" s="217">
        <v>1</v>
      </c>
    </row>
    <row r="36" spans="1:7" ht="25.5" customHeight="1" x14ac:dyDescent="0.2">
      <c r="A36" s="97" t="s">
        <v>563</v>
      </c>
      <c r="B36" s="108"/>
      <c r="C36" s="34">
        <v>0</v>
      </c>
      <c r="D36" s="107"/>
      <c r="E36" s="107"/>
      <c r="F36" s="106">
        <v>0.31129700540177602</v>
      </c>
      <c r="G36" s="217">
        <v>1</v>
      </c>
    </row>
    <row r="37" spans="1:7" ht="27.75" customHeight="1" x14ac:dyDescent="0.2">
      <c r="A37" s="104" t="s">
        <v>703</v>
      </c>
      <c r="B37" s="108"/>
      <c r="C37" s="23" t="s">
        <v>710</v>
      </c>
      <c r="D37" s="106">
        <v>0.16581548940268223</v>
      </c>
      <c r="E37" s="106"/>
      <c r="F37" s="106">
        <v>0.31129700540177602</v>
      </c>
      <c r="G37" s="217">
        <v>2</v>
      </c>
    </row>
    <row r="38" spans="1:7" ht="27.75" customHeight="1" x14ac:dyDescent="0.2">
      <c r="A38" s="97" t="s">
        <v>566</v>
      </c>
      <c r="B38" s="108"/>
      <c r="C38" s="34" t="s">
        <v>709</v>
      </c>
      <c r="D38" s="107"/>
      <c r="E38" s="107"/>
      <c r="F38" s="106">
        <v>0.31129700540177602</v>
      </c>
      <c r="G38" s="217">
        <v>2</v>
      </c>
    </row>
    <row r="39" spans="1:7" ht="27.75" customHeight="1" x14ac:dyDescent="0.2">
      <c r="A39" s="97" t="s">
        <v>567</v>
      </c>
      <c r="B39" s="108"/>
      <c r="C39" s="34" t="s">
        <v>709</v>
      </c>
      <c r="D39" s="107"/>
      <c r="E39" s="107"/>
      <c r="F39" s="106">
        <v>0.31129700540177602</v>
      </c>
      <c r="G39" s="217">
        <v>2</v>
      </c>
    </row>
    <row r="40" spans="1:7" ht="27.75" customHeight="1" x14ac:dyDescent="0.2">
      <c r="A40" s="97" t="s">
        <v>568</v>
      </c>
      <c r="B40" s="108"/>
      <c r="C40" s="34" t="s">
        <v>709</v>
      </c>
      <c r="D40" s="107"/>
      <c r="E40" s="107"/>
      <c r="F40" s="106">
        <v>0.31129700540177602</v>
      </c>
      <c r="G40" s="217">
        <v>2</v>
      </c>
    </row>
    <row r="41" spans="1:7" ht="27.75" customHeight="1" x14ac:dyDescent="0.2">
      <c r="A41" s="97" t="s">
        <v>569</v>
      </c>
      <c r="B41" s="108"/>
      <c r="C41" s="34" t="s">
        <v>709</v>
      </c>
      <c r="D41" s="107"/>
      <c r="E41" s="107"/>
      <c r="F41" s="106">
        <v>0.31129700540177602</v>
      </c>
      <c r="G41" s="217">
        <v>2</v>
      </c>
    </row>
    <row r="42" spans="1:7" ht="27.75" customHeight="1" x14ac:dyDescent="0.2">
      <c r="A42" s="97" t="s">
        <v>570</v>
      </c>
      <c r="B42" s="108"/>
      <c r="C42" s="34" t="s">
        <v>709</v>
      </c>
      <c r="D42" s="107"/>
      <c r="E42" s="107"/>
      <c r="F42" s="106">
        <v>0.31129700540177602</v>
      </c>
      <c r="G42" s="217">
        <v>2</v>
      </c>
    </row>
    <row r="43" spans="1:7" ht="27.75" customHeight="1" x14ac:dyDescent="0.2">
      <c r="A43" s="97" t="s">
        <v>571</v>
      </c>
      <c r="B43" s="108"/>
      <c r="C43" s="34">
        <v>0</v>
      </c>
      <c r="D43" s="107"/>
      <c r="E43" s="107"/>
      <c r="F43" s="106">
        <v>0.31129700540177602</v>
      </c>
      <c r="G43" s="217">
        <v>2</v>
      </c>
    </row>
    <row r="44" spans="1:7" ht="27.75" customHeight="1" x14ac:dyDescent="0.2">
      <c r="A44" s="97" t="s">
        <v>572</v>
      </c>
      <c r="B44" s="108"/>
      <c r="C44" s="34">
        <v>0</v>
      </c>
      <c r="D44" s="107"/>
      <c r="E44" s="107"/>
      <c r="F44" s="106">
        <v>0.31129700540177602</v>
      </c>
      <c r="G44" s="217">
        <v>2</v>
      </c>
    </row>
    <row r="45" spans="1:7" ht="27.75" customHeight="1" x14ac:dyDescent="0.2">
      <c r="A45" s="97" t="s">
        <v>573</v>
      </c>
      <c r="B45" s="108"/>
      <c r="C45" s="34">
        <v>0</v>
      </c>
      <c r="D45" s="107"/>
      <c r="E45" s="107"/>
      <c r="F45" s="106">
        <v>0.31129700540177602</v>
      </c>
      <c r="G45" s="217">
        <v>2</v>
      </c>
    </row>
    <row r="46" spans="1:7" ht="27.75" customHeight="1" x14ac:dyDescent="0.2">
      <c r="A46" s="97" t="s">
        <v>574</v>
      </c>
      <c r="B46" s="108"/>
      <c r="C46" s="34">
        <v>0</v>
      </c>
      <c r="D46" s="107"/>
      <c r="E46" s="107"/>
      <c r="F46" s="106">
        <v>0.31129700540177602</v>
      </c>
      <c r="G46" s="217">
        <v>2</v>
      </c>
    </row>
    <row r="47" spans="1:7" ht="27.75" customHeight="1" x14ac:dyDescent="0.2">
      <c r="A47" s="97" t="s">
        <v>575</v>
      </c>
      <c r="B47" s="108"/>
      <c r="C47" s="34">
        <v>0</v>
      </c>
      <c r="D47" s="107"/>
      <c r="E47" s="107"/>
      <c r="F47" s="106">
        <v>0.31129700540177602</v>
      </c>
      <c r="G47" s="217">
        <v>2</v>
      </c>
    </row>
    <row r="48" spans="1:7" ht="27.75" customHeight="1" x14ac:dyDescent="0.2">
      <c r="A48" s="97" t="s">
        <v>576</v>
      </c>
      <c r="B48" s="108"/>
      <c r="C48" s="34">
        <v>0</v>
      </c>
      <c r="D48" s="107"/>
      <c r="E48" s="107"/>
      <c r="F48" s="106">
        <v>0.31129700540177602</v>
      </c>
      <c r="G48" s="217">
        <v>2</v>
      </c>
    </row>
    <row r="49" spans="1:7" ht="27.75" customHeight="1" x14ac:dyDescent="0.2">
      <c r="A49" s="97" t="s">
        <v>577</v>
      </c>
      <c r="B49" s="108"/>
      <c r="C49" s="34">
        <v>0</v>
      </c>
      <c r="D49" s="107"/>
      <c r="E49" s="107"/>
      <c r="F49" s="106">
        <v>0.31129700540177602</v>
      </c>
      <c r="G49" s="217">
        <v>2</v>
      </c>
    </row>
    <row r="50" spans="1:7" ht="27.75" customHeight="1" x14ac:dyDescent="0.2">
      <c r="A50" s="97" t="s">
        <v>578</v>
      </c>
      <c r="B50" s="108"/>
      <c r="C50" s="34">
        <v>0</v>
      </c>
      <c r="D50" s="107"/>
      <c r="E50" s="107"/>
      <c r="F50" s="106">
        <v>0.31129700540177602</v>
      </c>
      <c r="G50" s="217">
        <v>2</v>
      </c>
    </row>
    <row r="51" spans="1:7" ht="27.75" customHeight="1" x14ac:dyDescent="0.2">
      <c r="A51" s="97" t="s">
        <v>579</v>
      </c>
      <c r="B51" s="108"/>
      <c r="C51" s="34">
        <v>0</v>
      </c>
      <c r="D51" s="107"/>
      <c r="E51" s="107"/>
      <c r="F51" s="106">
        <v>0.31129700540177602</v>
      </c>
      <c r="G51" s="217">
        <v>2</v>
      </c>
    </row>
    <row r="52" spans="1:7" ht="27.75" customHeight="1" x14ac:dyDescent="0.2">
      <c r="A52" s="97" t="s">
        <v>580</v>
      </c>
      <c r="B52" s="108"/>
      <c r="C52" s="34">
        <v>0</v>
      </c>
      <c r="D52" s="107"/>
      <c r="E52" s="107"/>
      <c r="F52" s="106">
        <v>0.31129700540177602</v>
      </c>
      <c r="G52" s="217">
        <v>2</v>
      </c>
    </row>
    <row r="53" spans="1:7" ht="27.75" customHeight="1" x14ac:dyDescent="0.2">
      <c r="A53" s="97" t="s">
        <v>581</v>
      </c>
      <c r="B53" s="108"/>
      <c r="C53" s="34">
        <v>0</v>
      </c>
      <c r="D53" s="107"/>
      <c r="E53" s="107"/>
      <c r="F53" s="106">
        <v>0.31129700540177602</v>
      </c>
      <c r="G53" s="217">
        <v>2</v>
      </c>
    </row>
    <row r="54" spans="1:7" ht="27.75" customHeight="1" x14ac:dyDescent="0.2">
      <c r="A54" s="97" t="s">
        <v>582</v>
      </c>
      <c r="B54" s="108"/>
      <c r="C54" s="34">
        <v>0</v>
      </c>
      <c r="D54" s="107"/>
      <c r="E54" s="107"/>
      <c r="F54" s="106">
        <v>0.31129700540177602</v>
      </c>
      <c r="G54" s="217">
        <v>2</v>
      </c>
    </row>
    <row r="55" spans="1:7" ht="27.75" customHeight="1" x14ac:dyDescent="0.2">
      <c r="A55" s="97" t="s">
        <v>583</v>
      </c>
      <c r="B55" s="108"/>
      <c r="C55" s="34">
        <v>0</v>
      </c>
      <c r="D55" s="107"/>
      <c r="E55" s="107"/>
      <c r="F55" s="106">
        <v>0.31129700540177602</v>
      </c>
      <c r="G55" s="217">
        <v>2</v>
      </c>
    </row>
    <row r="56" spans="1:7" ht="27.75" customHeight="1" x14ac:dyDescent="0.2">
      <c r="A56" s="97" t="s">
        <v>584</v>
      </c>
      <c r="B56" s="108"/>
      <c r="C56" s="34">
        <v>0</v>
      </c>
      <c r="D56" s="107"/>
      <c r="E56" s="107"/>
      <c r="F56" s="106">
        <v>0.31129700540177602</v>
      </c>
      <c r="G56" s="217">
        <v>2</v>
      </c>
    </row>
    <row r="57" spans="1:7" ht="27.75" customHeight="1" x14ac:dyDescent="0.2">
      <c r="A57" s="97" t="s">
        <v>585</v>
      </c>
      <c r="B57" s="108"/>
      <c r="C57" s="34">
        <v>0</v>
      </c>
      <c r="D57" s="107"/>
      <c r="E57" s="107"/>
      <c r="F57" s="106">
        <v>0.31129700540177602</v>
      </c>
      <c r="G57" s="217">
        <v>2</v>
      </c>
    </row>
    <row r="58" spans="1:7" ht="27.75" customHeight="1" x14ac:dyDescent="0.2">
      <c r="A58" s="97" t="s">
        <v>704</v>
      </c>
      <c r="B58" s="108"/>
      <c r="C58" s="23" t="s">
        <v>710</v>
      </c>
      <c r="D58" s="106">
        <v>0.16581548940268223</v>
      </c>
      <c r="E58" s="106"/>
      <c r="F58" s="106">
        <v>0.31129700540177602</v>
      </c>
      <c r="G58" s="217">
        <v>2</v>
      </c>
    </row>
    <row r="59" spans="1:7" ht="27.75" customHeight="1" x14ac:dyDescent="0.2">
      <c r="A59" s="97" t="s">
        <v>676</v>
      </c>
      <c r="B59" s="108"/>
      <c r="C59" s="34" t="s">
        <v>709</v>
      </c>
      <c r="D59" s="107"/>
      <c r="E59" s="107"/>
      <c r="F59" s="106">
        <v>0.31129700540177602</v>
      </c>
      <c r="G59" s="217">
        <v>2</v>
      </c>
    </row>
    <row r="60" spans="1:7" ht="27.75" customHeight="1" x14ac:dyDescent="0.2">
      <c r="A60" s="97" t="s">
        <v>677</v>
      </c>
      <c r="B60" s="108"/>
      <c r="C60" s="34" t="s">
        <v>709</v>
      </c>
      <c r="D60" s="107"/>
      <c r="E60" s="107"/>
      <c r="F60" s="106">
        <v>0.31129700540177602</v>
      </c>
      <c r="G60" s="217">
        <v>2</v>
      </c>
    </row>
    <row r="61" spans="1:7" ht="27.75" customHeight="1" x14ac:dyDescent="0.2">
      <c r="A61" s="97" t="s">
        <v>678</v>
      </c>
      <c r="B61" s="108"/>
      <c r="C61" s="34" t="s">
        <v>709</v>
      </c>
      <c r="D61" s="107"/>
      <c r="E61" s="107"/>
      <c r="F61" s="106">
        <v>0.31129700540177602</v>
      </c>
      <c r="G61" s="217">
        <v>2</v>
      </c>
    </row>
    <row r="62" spans="1:7" ht="27.75" customHeight="1" x14ac:dyDescent="0.2">
      <c r="A62" s="97" t="s">
        <v>679</v>
      </c>
      <c r="B62" s="108"/>
      <c r="C62" s="34" t="s">
        <v>709</v>
      </c>
      <c r="D62" s="107"/>
      <c r="E62" s="107"/>
      <c r="F62" s="106">
        <v>0.31129700540177602</v>
      </c>
      <c r="G62" s="217">
        <v>2</v>
      </c>
    </row>
    <row r="63" spans="1:7" ht="27.75" customHeight="1" x14ac:dyDescent="0.2">
      <c r="A63" s="97" t="s">
        <v>680</v>
      </c>
      <c r="B63" s="108"/>
      <c r="C63" s="34" t="s">
        <v>709</v>
      </c>
      <c r="D63" s="107"/>
      <c r="E63" s="107"/>
      <c r="F63" s="106">
        <v>0.31129700540177602</v>
      </c>
      <c r="G63" s="217">
        <v>2</v>
      </c>
    </row>
    <row r="64" spans="1:7" ht="27.75" customHeight="1" x14ac:dyDescent="0.2">
      <c r="A64" s="97" t="s">
        <v>681</v>
      </c>
      <c r="B64" s="108"/>
      <c r="C64" s="34">
        <v>0</v>
      </c>
      <c r="D64" s="107"/>
      <c r="E64" s="107"/>
      <c r="F64" s="106">
        <v>0.31129700540177602</v>
      </c>
      <c r="G64" s="217">
        <v>2</v>
      </c>
    </row>
    <row r="65" spans="1:7" ht="27.75" customHeight="1" x14ac:dyDescent="0.2">
      <c r="A65" s="97" t="s">
        <v>682</v>
      </c>
      <c r="B65" s="108"/>
      <c r="C65" s="34">
        <v>0</v>
      </c>
      <c r="D65" s="107"/>
      <c r="E65" s="107"/>
      <c r="F65" s="106">
        <v>0.31129700540177602</v>
      </c>
      <c r="G65" s="217">
        <v>2</v>
      </c>
    </row>
    <row r="66" spans="1:7" ht="27.75" customHeight="1" x14ac:dyDescent="0.2">
      <c r="A66" s="97" t="s">
        <v>683</v>
      </c>
      <c r="B66" s="108"/>
      <c r="C66" s="34">
        <v>0</v>
      </c>
      <c r="D66" s="107"/>
      <c r="E66" s="107"/>
      <c r="F66" s="106">
        <v>0.31129700540177602</v>
      </c>
      <c r="G66" s="217">
        <v>2</v>
      </c>
    </row>
    <row r="67" spans="1:7" ht="27.75" customHeight="1" x14ac:dyDescent="0.2">
      <c r="A67" s="97" t="s">
        <v>684</v>
      </c>
      <c r="B67" s="108"/>
      <c r="C67" s="34">
        <v>0</v>
      </c>
      <c r="D67" s="107"/>
      <c r="E67" s="107"/>
      <c r="F67" s="106">
        <v>0.31129700540177602</v>
      </c>
      <c r="G67" s="217">
        <v>2</v>
      </c>
    </row>
    <row r="68" spans="1:7" ht="27.75" customHeight="1" x14ac:dyDescent="0.2">
      <c r="A68" s="97" t="s">
        <v>685</v>
      </c>
      <c r="B68" s="108"/>
      <c r="C68" s="34">
        <v>0</v>
      </c>
      <c r="D68" s="107"/>
      <c r="E68" s="107"/>
      <c r="F68" s="106">
        <v>0.31129700540177602</v>
      </c>
      <c r="G68" s="217">
        <v>2</v>
      </c>
    </row>
    <row r="69" spans="1:7" ht="27.75" customHeight="1" x14ac:dyDescent="0.2">
      <c r="A69" s="97" t="s">
        <v>686</v>
      </c>
      <c r="B69" s="108"/>
      <c r="C69" s="34">
        <v>0</v>
      </c>
      <c r="D69" s="107"/>
      <c r="E69" s="107"/>
      <c r="F69" s="106">
        <v>0.31129700540177602</v>
      </c>
      <c r="G69" s="217">
        <v>2</v>
      </c>
    </row>
    <row r="70" spans="1:7" ht="27.75" customHeight="1" x14ac:dyDescent="0.2">
      <c r="A70" s="97" t="s">
        <v>687</v>
      </c>
      <c r="B70" s="108"/>
      <c r="C70" s="34">
        <v>0</v>
      </c>
      <c r="D70" s="107"/>
      <c r="E70" s="107"/>
      <c r="F70" s="106">
        <v>0.31129700540177602</v>
      </c>
      <c r="G70" s="217">
        <v>2</v>
      </c>
    </row>
    <row r="71" spans="1:7" ht="27.75" customHeight="1" x14ac:dyDescent="0.2">
      <c r="A71" s="97" t="s">
        <v>688</v>
      </c>
      <c r="B71" s="108"/>
      <c r="C71" s="34">
        <v>0</v>
      </c>
      <c r="D71" s="107"/>
      <c r="E71" s="107"/>
      <c r="F71" s="106">
        <v>0.31129700540177602</v>
      </c>
      <c r="G71" s="217">
        <v>2</v>
      </c>
    </row>
    <row r="72" spans="1:7" ht="27.75" customHeight="1" x14ac:dyDescent="0.2">
      <c r="A72" s="97" t="s">
        <v>689</v>
      </c>
      <c r="B72" s="108"/>
      <c r="C72" s="34">
        <v>0</v>
      </c>
      <c r="D72" s="107"/>
      <c r="E72" s="107"/>
      <c r="F72" s="106">
        <v>0.31129700540177602</v>
      </c>
      <c r="G72" s="217">
        <v>3</v>
      </c>
    </row>
    <row r="73" spans="1:7" ht="27.75" customHeight="1" x14ac:dyDescent="0.2">
      <c r="A73" s="97" t="s">
        <v>690</v>
      </c>
      <c r="B73" s="108"/>
      <c r="C73" s="34">
        <v>0</v>
      </c>
      <c r="D73" s="107"/>
      <c r="E73" s="107"/>
      <c r="F73" s="106">
        <v>0.31129700540177602</v>
      </c>
      <c r="G73" s="217">
        <v>3</v>
      </c>
    </row>
    <row r="74" spans="1:7" ht="27.75" customHeight="1" x14ac:dyDescent="0.2">
      <c r="A74" s="97" t="s">
        <v>691</v>
      </c>
      <c r="B74" s="108"/>
      <c r="C74" s="34">
        <v>0</v>
      </c>
      <c r="D74" s="107"/>
      <c r="E74" s="107"/>
      <c r="F74" s="106">
        <v>0.31129700540177602</v>
      </c>
      <c r="G74" s="217">
        <v>3</v>
      </c>
    </row>
    <row r="75" spans="1:7" ht="27.75" customHeight="1" x14ac:dyDescent="0.2">
      <c r="A75" s="97" t="s">
        <v>692</v>
      </c>
      <c r="B75" s="108"/>
      <c r="C75" s="34">
        <v>0</v>
      </c>
      <c r="D75" s="107"/>
      <c r="E75" s="107"/>
      <c r="F75" s="106">
        <v>0.31129700540177602</v>
      </c>
      <c r="G75" s="217">
        <v>3</v>
      </c>
    </row>
    <row r="76" spans="1:7" ht="27.75" customHeight="1" x14ac:dyDescent="0.2">
      <c r="A76" s="97" t="s">
        <v>693</v>
      </c>
      <c r="B76" s="108"/>
      <c r="C76" s="34">
        <v>0</v>
      </c>
      <c r="D76" s="107"/>
      <c r="E76" s="107"/>
      <c r="F76" s="106">
        <v>0.31129700540177602</v>
      </c>
      <c r="G76" s="217">
        <v>3</v>
      </c>
    </row>
    <row r="77" spans="1:7" ht="27.75" customHeight="1" x14ac:dyDescent="0.2">
      <c r="A77" s="97" t="s">
        <v>694</v>
      </c>
      <c r="B77" s="108"/>
      <c r="C77" s="34">
        <v>0</v>
      </c>
      <c r="D77" s="107"/>
      <c r="E77" s="107"/>
      <c r="F77" s="106">
        <v>0.31129700540177602</v>
      </c>
      <c r="G77" s="217">
        <v>3</v>
      </c>
    </row>
    <row r="78" spans="1:7" ht="27.75" customHeight="1" x14ac:dyDescent="0.2">
      <c r="A78" s="97" t="s">
        <v>695</v>
      </c>
      <c r="B78" s="108"/>
      <c r="C78" s="34">
        <v>0</v>
      </c>
      <c r="D78" s="107"/>
      <c r="E78" s="107"/>
      <c r="F78" s="106">
        <v>0.31129700540177602</v>
      </c>
      <c r="G78" s="217">
        <v>3</v>
      </c>
    </row>
    <row r="79" spans="1:7" ht="27.75" customHeight="1" x14ac:dyDescent="0.2">
      <c r="A79" s="97" t="s">
        <v>705</v>
      </c>
      <c r="B79" s="108"/>
      <c r="C79" s="23" t="s">
        <v>710</v>
      </c>
      <c r="D79" s="106">
        <v>0.16581548940268223</v>
      </c>
      <c r="E79" s="106"/>
      <c r="F79" s="106">
        <v>0.31129700540177602</v>
      </c>
      <c r="G79" s="217">
        <v>3</v>
      </c>
    </row>
    <row r="80" spans="1:7" ht="31.5" x14ac:dyDescent="0.2">
      <c r="A80" s="97" t="s">
        <v>654</v>
      </c>
      <c r="B80" s="108"/>
      <c r="C80" s="34" t="s">
        <v>709</v>
      </c>
      <c r="D80" s="107"/>
      <c r="E80" s="107"/>
      <c r="F80" s="106">
        <v>0.31129700540177602</v>
      </c>
      <c r="G80" s="217">
        <v>3</v>
      </c>
    </row>
    <row r="81" spans="1:7" ht="27.75" customHeight="1" x14ac:dyDescent="0.2">
      <c r="A81" s="97" t="s">
        <v>655</v>
      </c>
      <c r="B81" s="108"/>
      <c r="C81" s="34" t="s">
        <v>709</v>
      </c>
      <c r="D81" s="107"/>
      <c r="E81" s="107"/>
      <c r="F81" s="106">
        <v>0.31129700540177602</v>
      </c>
      <c r="G81" s="217">
        <v>3</v>
      </c>
    </row>
    <row r="82" spans="1:7" ht="27.75" customHeight="1" x14ac:dyDescent="0.2">
      <c r="A82" s="97" t="s">
        <v>656</v>
      </c>
      <c r="B82" s="108"/>
      <c r="C82" s="34" t="s">
        <v>709</v>
      </c>
      <c r="D82" s="107"/>
      <c r="E82" s="107"/>
      <c r="F82" s="106">
        <v>0.31129700540177602</v>
      </c>
      <c r="G82" s="217">
        <v>3</v>
      </c>
    </row>
    <row r="83" spans="1:7" ht="27.75" customHeight="1" x14ac:dyDescent="0.2">
      <c r="A83" s="97" t="s">
        <v>657</v>
      </c>
      <c r="B83" s="108"/>
      <c r="C83" s="34" t="s">
        <v>709</v>
      </c>
      <c r="D83" s="107"/>
      <c r="E83" s="107"/>
      <c r="F83" s="106">
        <v>0.31129700540177602</v>
      </c>
      <c r="G83" s="217">
        <v>3</v>
      </c>
    </row>
    <row r="84" spans="1:7" ht="27.75" customHeight="1" x14ac:dyDescent="0.2">
      <c r="A84" s="97" t="s">
        <v>658</v>
      </c>
      <c r="B84" s="108"/>
      <c r="C84" s="34" t="s">
        <v>709</v>
      </c>
      <c r="D84" s="107"/>
      <c r="E84" s="107"/>
      <c r="F84" s="106">
        <v>0.31129700540177602</v>
      </c>
      <c r="G84" s="217">
        <v>3</v>
      </c>
    </row>
    <row r="85" spans="1:7" ht="27.75" customHeight="1" x14ac:dyDescent="0.2">
      <c r="A85" s="97" t="s">
        <v>659</v>
      </c>
      <c r="B85" s="108"/>
      <c r="C85" s="34">
        <v>0</v>
      </c>
      <c r="D85" s="107"/>
      <c r="E85" s="107"/>
      <c r="F85" s="106">
        <v>0.31129700540177602</v>
      </c>
      <c r="G85" s="217">
        <v>3</v>
      </c>
    </row>
    <row r="86" spans="1:7" ht="27.75" customHeight="1" x14ac:dyDescent="0.2">
      <c r="A86" s="97" t="s">
        <v>660</v>
      </c>
      <c r="B86" s="108"/>
      <c r="C86" s="34">
        <v>0</v>
      </c>
      <c r="D86" s="107"/>
      <c r="E86" s="107"/>
      <c r="F86" s="106">
        <v>0.31129700540177602</v>
      </c>
      <c r="G86" s="217">
        <v>3</v>
      </c>
    </row>
    <row r="87" spans="1:7" ht="27.75" customHeight="1" x14ac:dyDescent="0.2">
      <c r="A87" s="97" t="s">
        <v>661</v>
      </c>
      <c r="B87" s="108"/>
      <c r="C87" s="34">
        <v>0</v>
      </c>
      <c r="D87" s="107"/>
      <c r="E87" s="107"/>
      <c r="F87" s="106">
        <v>0.31129700540177602</v>
      </c>
      <c r="G87" s="217">
        <v>3</v>
      </c>
    </row>
    <row r="88" spans="1:7" ht="27.75" customHeight="1" x14ac:dyDescent="0.2">
      <c r="A88" s="97" t="s">
        <v>662</v>
      </c>
      <c r="B88" s="108"/>
      <c r="C88" s="34">
        <v>0</v>
      </c>
      <c r="D88" s="107"/>
      <c r="E88" s="107"/>
      <c r="F88" s="106">
        <v>0.31129700540177602</v>
      </c>
      <c r="G88" s="217">
        <v>3</v>
      </c>
    </row>
    <row r="89" spans="1:7" ht="27.75" customHeight="1" x14ac:dyDescent="0.2">
      <c r="A89" s="97" t="s">
        <v>663</v>
      </c>
      <c r="B89" s="108"/>
      <c r="C89" s="34">
        <v>0</v>
      </c>
      <c r="D89" s="107"/>
      <c r="E89" s="107"/>
      <c r="F89" s="106">
        <v>0.31129700540177602</v>
      </c>
      <c r="G89" s="217">
        <v>3</v>
      </c>
    </row>
    <row r="90" spans="1:7" ht="27.75" customHeight="1" x14ac:dyDescent="0.2">
      <c r="A90" s="97" t="s">
        <v>664</v>
      </c>
      <c r="B90" s="108"/>
      <c r="C90" s="34">
        <v>0</v>
      </c>
      <c r="D90" s="107"/>
      <c r="E90" s="107"/>
      <c r="F90" s="106">
        <v>0.31129700540177602</v>
      </c>
      <c r="G90" s="217">
        <v>3</v>
      </c>
    </row>
    <row r="91" spans="1:7" ht="27.75" customHeight="1" x14ac:dyDescent="0.2">
      <c r="A91" s="97" t="s">
        <v>665</v>
      </c>
      <c r="B91" s="108"/>
      <c r="C91" s="34">
        <v>0</v>
      </c>
      <c r="D91" s="107"/>
      <c r="E91" s="107"/>
      <c r="F91" s="106">
        <v>0.31129700540177602</v>
      </c>
      <c r="G91" s="217">
        <v>3</v>
      </c>
    </row>
    <row r="92" spans="1:7" ht="27.75" customHeight="1" x14ac:dyDescent="0.2">
      <c r="A92" s="97" t="s">
        <v>666</v>
      </c>
      <c r="B92" s="108"/>
      <c r="C92" s="34">
        <v>0</v>
      </c>
      <c r="D92" s="107"/>
      <c r="E92" s="107"/>
      <c r="F92" s="106">
        <v>0.31129700540177602</v>
      </c>
      <c r="G92" s="217">
        <v>3</v>
      </c>
    </row>
    <row r="93" spans="1:7" ht="27.75" customHeight="1" x14ac:dyDescent="0.2">
      <c r="A93" s="97" t="s">
        <v>667</v>
      </c>
      <c r="B93" s="108"/>
      <c r="C93" s="34">
        <v>0</v>
      </c>
      <c r="D93" s="107"/>
      <c r="E93" s="107"/>
      <c r="F93" s="106">
        <v>0.31129700540177602</v>
      </c>
      <c r="G93" s="217">
        <v>3</v>
      </c>
    </row>
    <row r="94" spans="1:7" ht="27.75" customHeight="1" x14ac:dyDescent="0.2">
      <c r="A94" s="97" t="s">
        <v>668</v>
      </c>
      <c r="B94" s="108"/>
      <c r="C94" s="34">
        <v>0</v>
      </c>
      <c r="D94" s="107"/>
      <c r="E94" s="107"/>
      <c r="F94" s="106">
        <v>0.31129700540177602</v>
      </c>
      <c r="G94" s="217">
        <v>3</v>
      </c>
    </row>
    <row r="95" spans="1:7" ht="27.75" customHeight="1" x14ac:dyDescent="0.2">
      <c r="A95" s="97" t="s">
        <v>669</v>
      </c>
      <c r="B95" s="108"/>
      <c r="C95" s="34">
        <v>0</v>
      </c>
      <c r="D95" s="107"/>
      <c r="E95" s="107"/>
      <c r="F95" s="106">
        <v>0.31129700540177602</v>
      </c>
      <c r="G95" s="217">
        <v>3</v>
      </c>
    </row>
    <row r="96" spans="1:7" ht="27.75" customHeight="1" x14ac:dyDescent="0.2">
      <c r="A96" s="97" t="s">
        <v>670</v>
      </c>
      <c r="B96" s="108"/>
      <c r="C96" s="34">
        <v>0</v>
      </c>
      <c r="D96" s="107"/>
      <c r="E96" s="107"/>
      <c r="F96" s="106">
        <v>0.31129700540177602</v>
      </c>
      <c r="G96" s="217">
        <v>3</v>
      </c>
    </row>
    <row r="97" spans="1:7" ht="27.75" customHeight="1" x14ac:dyDescent="0.2">
      <c r="A97" s="97" t="s">
        <v>671</v>
      </c>
      <c r="B97" s="108"/>
      <c r="C97" s="34">
        <v>0</v>
      </c>
      <c r="D97" s="107"/>
      <c r="E97" s="107"/>
      <c r="F97" s="106">
        <v>0.31129700540177602</v>
      </c>
      <c r="G97" s="217">
        <v>3</v>
      </c>
    </row>
    <row r="98" spans="1:7" ht="27.75" customHeight="1" x14ac:dyDescent="0.2">
      <c r="A98" s="97" t="s">
        <v>672</v>
      </c>
      <c r="B98" s="108"/>
      <c r="C98" s="34">
        <v>0</v>
      </c>
      <c r="D98" s="107"/>
      <c r="E98" s="107"/>
      <c r="F98" s="106">
        <v>0.31129700540177602</v>
      </c>
      <c r="G98" s="217">
        <v>3</v>
      </c>
    </row>
    <row r="99" spans="1:7" ht="27.75" customHeight="1" x14ac:dyDescent="0.2">
      <c r="A99" s="97" t="s">
        <v>673</v>
      </c>
      <c r="B99" s="108"/>
      <c r="C99" s="34">
        <v>0</v>
      </c>
      <c r="D99" s="107"/>
      <c r="E99" s="107"/>
      <c r="F99" s="106">
        <v>0.31129700540177602</v>
      </c>
      <c r="G99" s="217">
        <v>3</v>
      </c>
    </row>
    <row r="100" spans="1:7" ht="27.75" customHeight="1" x14ac:dyDescent="0.2">
      <c r="A100" s="97" t="s">
        <v>706</v>
      </c>
      <c r="B100" s="108"/>
      <c r="C100" s="23" t="s">
        <v>710</v>
      </c>
      <c r="D100" s="106">
        <v>0.16581548940268223</v>
      </c>
      <c r="E100" s="106"/>
      <c r="F100" s="106">
        <v>0.31129700540177602</v>
      </c>
      <c r="G100" s="217">
        <v>3</v>
      </c>
    </row>
    <row r="101" spans="1:7" ht="31.5" x14ac:dyDescent="0.2">
      <c r="A101" s="97" t="s">
        <v>632</v>
      </c>
      <c r="B101" s="108"/>
      <c r="C101" s="34" t="s">
        <v>709</v>
      </c>
      <c r="D101" s="107"/>
      <c r="E101" s="107"/>
      <c r="F101" s="106">
        <v>0.31129700540177602</v>
      </c>
      <c r="G101" s="217">
        <v>3</v>
      </c>
    </row>
    <row r="102" spans="1:7" ht="31.5" x14ac:dyDescent="0.2">
      <c r="A102" s="97" t="s">
        <v>633</v>
      </c>
      <c r="B102" s="108"/>
      <c r="C102" s="34" t="s">
        <v>709</v>
      </c>
      <c r="D102" s="107"/>
      <c r="E102" s="107"/>
      <c r="F102" s="106">
        <v>0.31129700540177602</v>
      </c>
      <c r="G102" s="217">
        <v>3</v>
      </c>
    </row>
    <row r="103" spans="1:7" ht="31.5" x14ac:dyDescent="0.2">
      <c r="A103" s="97" t="s">
        <v>634</v>
      </c>
      <c r="B103" s="108"/>
      <c r="C103" s="34" t="s">
        <v>709</v>
      </c>
      <c r="D103" s="107"/>
      <c r="E103" s="107"/>
      <c r="F103" s="106">
        <v>0.31129700540177602</v>
      </c>
      <c r="G103" s="217">
        <v>3</v>
      </c>
    </row>
    <row r="104" spans="1:7" ht="31.5" x14ac:dyDescent="0.2">
      <c r="A104" s="97" t="s">
        <v>635</v>
      </c>
      <c r="B104" s="108"/>
      <c r="C104" s="34" t="s">
        <v>709</v>
      </c>
      <c r="D104" s="107"/>
      <c r="E104" s="107"/>
      <c r="F104" s="106">
        <v>0.31129700540177602</v>
      </c>
      <c r="G104" s="217">
        <v>3</v>
      </c>
    </row>
    <row r="105" spans="1:7" ht="31.5" x14ac:dyDescent="0.2">
      <c r="A105" s="97" t="s">
        <v>636</v>
      </c>
      <c r="B105" s="108"/>
      <c r="C105" s="34" t="s">
        <v>709</v>
      </c>
      <c r="D105" s="107"/>
      <c r="E105" s="107"/>
      <c r="F105" s="106">
        <v>0.31129700540177602</v>
      </c>
      <c r="G105" s="217">
        <v>3</v>
      </c>
    </row>
    <row r="106" spans="1:7" ht="27.75" customHeight="1" x14ac:dyDescent="0.2">
      <c r="A106" s="97" t="s">
        <v>637</v>
      </c>
      <c r="B106" s="108"/>
      <c r="C106" s="34">
        <v>0</v>
      </c>
      <c r="D106" s="107"/>
      <c r="E106" s="107"/>
      <c r="F106" s="106">
        <v>0.31129700540177602</v>
      </c>
      <c r="G106" s="217">
        <v>4</v>
      </c>
    </row>
    <row r="107" spans="1:7" ht="27.75" customHeight="1" x14ac:dyDescent="0.2">
      <c r="A107" s="97" t="s">
        <v>638</v>
      </c>
      <c r="B107" s="108"/>
      <c r="C107" s="34">
        <v>0</v>
      </c>
      <c r="D107" s="107"/>
      <c r="E107" s="107"/>
      <c r="F107" s="106">
        <v>0.31129700540177602</v>
      </c>
      <c r="G107" s="217">
        <v>4</v>
      </c>
    </row>
    <row r="108" spans="1:7" ht="27.75" customHeight="1" x14ac:dyDescent="0.2">
      <c r="A108" s="97" t="s">
        <v>639</v>
      </c>
      <c r="B108" s="108"/>
      <c r="C108" s="34">
        <v>0</v>
      </c>
      <c r="D108" s="107"/>
      <c r="E108" s="107"/>
      <c r="F108" s="106">
        <v>0.31129700540177602</v>
      </c>
      <c r="G108" s="217">
        <v>4</v>
      </c>
    </row>
    <row r="109" spans="1:7" ht="27.75" customHeight="1" x14ac:dyDescent="0.2">
      <c r="A109" s="97" t="s">
        <v>640</v>
      </c>
      <c r="B109" s="108"/>
      <c r="C109" s="34">
        <v>0</v>
      </c>
      <c r="D109" s="107"/>
      <c r="E109" s="107"/>
      <c r="F109" s="106">
        <v>0.31129700540177602</v>
      </c>
      <c r="G109" s="217">
        <v>4</v>
      </c>
    </row>
    <row r="110" spans="1:7" ht="27.75" customHeight="1" x14ac:dyDescent="0.2">
      <c r="A110" s="97" t="s">
        <v>641</v>
      </c>
      <c r="B110" s="108"/>
      <c r="C110" s="34">
        <v>0</v>
      </c>
      <c r="D110" s="107"/>
      <c r="E110" s="107"/>
      <c r="F110" s="106">
        <v>0.31129700540177602</v>
      </c>
      <c r="G110" s="217">
        <v>4</v>
      </c>
    </row>
    <row r="111" spans="1:7" ht="27.75" customHeight="1" x14ac:dyDescent="0.2">
      <c r="A111" s="97" t="s">
        <v>642</v>
      </c>
      <c r="B111" s="108"/>
      <c r="C111" s="34">
        <v>0</v>
      </c>
      <c r="D111" s="107"/>
      <c r="E111" s="107"/>
      <c r="F111" s="106">
        <v>0.31129700540177602</v>
      </c>
      <c r="G111" s="217">
        <v>4</v>
      </c>
    </row>
    <row r="112" spans="1:7" ht="27.75" customHeight="1" x14ac:dyDescent="0.2">
      <c r="A112" s="97" t="s">
        <v>643</v>
      </c>
      <c r="B112" s="108"/>
      <c r="C112" s="34">
        <v>0</v>
      </c>
      <c r="D112" s="107"/>
      <c r="E112" s="107"/>
      <c r="F112" s="106">
        <v>0.31129700540177602</v>
      </c>
      <c r="G112" s="217">
        <v>4</v>
      </c>
    </row>
    <row r="113" spans="1:7" ht="27.75" customHeight="1" x14ac:dyDescent="0.2">
      <c r="A113" s="97" t="s">
        <v>644</v>
      </c>
      <c r="B113" s="108"/>
      <c r="C113" s="34">
        <v>0</v>
      </c>
      <c r="D113" s="107"/>
      <c r="E113" s="107"/>
      <c r="F113" s="106">
        <v>0.31129700540177602</v>
      </c>
      <c r="G113" s="217">
        <v>4</v>
      </c>
    </row>
    <row r="114" spans="1:7" ht="27.75" customHeight="1" x14ac:dyDescent="0.2">
      <c r="A114" s="97" t="s">
        <v>645</v>
      </c>
      <c r="B114" s="108"/>
      <c r="C114" s="34">
        <v>0</v>
      </c>
      <c r="D114" s="107"/>
      <c r="E114" s="107"/>
      <c r="F114" s="106">
        <v>0.31129700540177602</v>
      </c>
      <c r="G114" s="217">
        <v>4</v>
      </c>
    </row>
    <row r="115" spans="1:7" ht="27.75" customHeight="1" x14ac:dyDescent="0.2">
      <c r="A115" s="97" t="s">
        <v>646</v>
      </c>
      <c r="B115" s="108"/>
      <c r="C115" s="34">
        <v>0</v>
      </c>
      <c r="D115" s="107"/>
      <c r="E115" s="107"/>
      <c r="F115" s="106">
        <v>0.31129700540177602</v>
      </c>
      <c r="G115" s="217">
        <v>4</v>
      </c>
    </row>
    <row r="116" spans="1:7" ht="27.75" customHeight="1" x14ac:dyDescent="0.2">
      <c r="A116" s="97" t="s">
        <v>647</v>
      </c>
      <c r="B116" s="108"/>
      <c r="C116" s="34">
        <v>0</v>
      </c>
      <c r="D116" s="107"/>
      <c r="E116" s="107"/>
      <c r="F116" s="106">
        <v>0.31129700540177602</v>
      </c>
      <c r="G116" s="217">
        <v>4</v>
      </c>
    </row>
    <row r="117" spans="1:7" ht="27.75" customHeight="1" x14ac:dyDescent="0.2">
      <c r="A117" s="97" t="s">
        <v>648</v>
      </c>
      <c r="B117" s="108"/>
      <c r="C117" s="34">
        <v>0</v>
      </c>
      <c r="D117" s="107"/>
      <c r="E117" s="107"/>
      <c r="F117" s="106">
        <v>0.31129700540177602</v>
      </c>
      <c r="G117" s="217">
        <v>4</v>
      </c>
    </row>
    <row r="118" spans="1:7" ht="27.75" customHeight="1" x14ac:dyDescent="0.2">
      <c r="A118" s="97" t="s">
        <v>649</v>
      </c>
      <c r="B118" s="108"/>
      <c r="C118" s="34">
        <v>0</v>
      </c>
      <c r="D118" s="107"/>
      <c r="E118" s="107"/>
      <c r="F118" s="106">
        <v>0.31129700540177602</v>
      </c>
      <c r="G118" s="217">
        <v>4</v>
      </c>
    </row>
    <row r="119" spans="1:7" ht="27.75" customHeight="1" x14ac:dyDescent="0.2">
      <c r="A119" s="97" t="s">
        <v>650</v>
      </c>
      <c r="B119" s="108"/>
      <c r="C119" s="34">
        <v>0</v>
      </c>
      <c r="D119" s="107"/>
      <c r="E119" s="107"/>
      <c r="F119" s="106">
        <v>0.31129700540177602</v>
      </c>
      <c r="G119" s="217">
        <v>4</v>
      </c>
    </row>
    <row r="120" spans="1:7" ht="27.75" customHeight="1" x14ac:dyDescent="0.2">
      <c r="A120" s="97" t="s">
        <v>651</v>
      </c>
      <c r="B120" s="108"/>
      <c r="C120" s="34">
        <v>0</v>
      </c>
      <c r="D120" s="107"/>
      <c r="E120" s="107"/>
      <c r="F120" s="106">
        <v>0.31129700540177602</v>
      </c>
      <c r="G120" s="217">
        <v>4</v>
      </c>
    </row>
    <row r="121" spans="1:7" ht="27.75" customHeight="1" x14ac:dyDescent="0.2">
      <c r="A121" s="97" t="s">
        <v>707</v>
      </c>
      <c r="B121" s="108"/>
      <c r="C121" s="23" t="s">
        <v>710</v>
      </c>
      <c r="D121" s="106">
        <v>0.16581548940268223</v>
      </c>
      <c r="E121" s="106"/>
      <c r="F121" s="106">
        <v>0.31129700540177602</v>
      </c>
      <c r="G121" s="217">
        <v>4</v>
      </c>
    </row>
    <row r="122" spans="1:7" ht="30" customHeight="1" x14ac:dyDescent="0.2">
      <c r="A122" s="97" t="s">
        <v>610</v>
      </c>
      <c r="B122" s="108"/>
      <c r="C122" s="34" t="s">
        <v>709</v>
      </c>
      <c r="D122" s="107"/>
      <c r="E122" s="107"/>
      <c r="F122" s="106">
        <v>0.31129700540177602</v>
      </c>
      <c r="G122" s="217">
        <v>4</v>
      </c>
    </row>
    <row r="123" spans="1:7" ht="27.75" customHeight="1" x14ac:dyDescent="0.2">
      <c r="A123" s="97" t="s">
        <v>611</v>
      </c>
      <c r="B123" s="108"/>
      <c r="C123" s="34" t="s">
        <v>709</v>
      </c>
      <c r="D123" s="107"/>
      <c r="E123" s="107"/>
      <c r="F123" s="106">
        <v>0.31129700540177602</v>
      </c>
      <c r="G123" s="217">
        <v>4</v>
      </c>
    </row>
    <row r="124" spans="1:7" ht="27.75" customHeight="1" x14ac:dyDescent="0.2">
      <c r="A124" s="97" t="s">
        <v>612</v>
      </c>
      <c r="B124" s="108"/>
      <c r="C124" s="34" t="s">
        <v>709</v>
      </c>
      <c r="D124" s="107"/>
      <c r="E124" s="107"/>
      <c r="F124" s="106">
        <v>0.31129700540177602</v>
      </c>
      <c r="G124" s="217">
        <v>4</v>
      </c>
    </row>
    <row r="125" spans="1:7" ht="27.75" customHeight="1" x14ac:dyDescent="0.2">
      <c r="A125" s="97" t="s">
        <v>613</v>
      </c>
      <c r="B125" s="108"/>
      <c r="C125" s="34" t="s">
        <v>709</v>
      </c>
      <c r="D125" s="107"/>
      <c r="E125" s="107"/>
      <c r="F125" s="106">
        <v>0.31129700540177602</v>
      </c>
      <c r="G125" s="217">
        <v>4</v>
      </c>
    </row>
    <row r="126" spans="1:7" ht="27.75" customHeight="1" x14ac:dyDescent="0.2">
      <c r="A126" s="97" t="s">
        <v>614</v>
      </c>
      <c r="B126" s="108"/>
      <c r="C126" s="34" t="s">
        <v>709</v>
      </c>
      <c r="D126" s="107"/>
      <c r="E126" s="107"/>
      <c r="F126" s="106">
        <v>0.31129700540177602</v>
      </c>
      <c r="G126" s="217">
        <v>4</v>
      </c>
    </row>
    <row r="127" spans="1:7" ht="27.75" customHeight="1" x14ac:dyDescent="0.2">
      <c r="A127" s="97" t="s">
        <v>615</v>
      </c>
      <c r="B127" s="108"/>
      <c r="C127" s="34">
        <v>0</v>
      </c>
      <c r="D127" s="107"/>
      <c r="E127" s="107"/>
      <c r="F127" s="106">
        <v>0.31129700540177602</v>
      </c>
      <c r="G127" s="217">
        <v>4</v>
      </c>
    </row>
    <row r="128" spans="1:7" ht="27.75" customHeight="1" x14ac:dyDescent="0.2">
      <c r="A128" s="97" t="s">
        <v>616</v>
      </c>
      <c r="B128" s="108"/>
      <c r="C128" s="34">
        <v>0</v>
      </c>
      <c r="D128" s="107"/>
      <c r="E128" s="107"/>
      <c r="F128" s="106">
        <v>0.31129700540177602</v>
      </c>
      <c r="G128" s="217">
        <v>4</v>
      </c>
    </row>
    <row r="129" spans="1:7" ht="27.75" customHeight="1" x14ac:dyDescent="0.2">
      <c r="A129" s="97" t="s">
        <v>617</v>
      </c>
      <c r="B129" s="108"/>
      <c r="C129" s="34">
        <v>0</v>
      </c>
      <c r="D129" s="107"/>
      <c r="E129" s="107"/>
      <c r="F129" s="106">
        <v>0.31129700540177602</v>
      </c>
      <c r="G129" s="217">
        <v>4</v>
      </c>
    </row>
    <row r="130" spans="1:7" ht="27.75" customHeight="1" x14ac:dyDescent="0.2">
      <c r="A130" s="97" t="s">
        <v>618</v>
      </c>
      <c r="B130" s="108"/>
      <c r="C130" s="34">
        <v>0</v>
      </c>
      <c r="D130" s="107"/>
      <c r="E130" s="107"/>
      <c r="F130" s="106">
        <v>0.31129700540177602</v>
      </c>
      <c r="G130" s="217">
        <v>4</v>
      </c>
    </row>
    <row r="131" spans="1:7" ht="27.75" customHeight="1" x14ac:dyDescent="0.2">
      <c r="A131" s="97" t="s">
        <v>619</v>
      </c>
      <c r="B131" s="108"/>
      <c r="C131" s="34">
        <v>0</v>
      </c>
      <c r="D131" s="107"/>
      <c r="E131" s="107"/>
      <c r="F131" s="106">
        <v>0.31129700540177602</v>
      </c>
      <c r="G131" s="217">
        <v>4</v>
      </c>
    </row>
    <row r="132" spans="1:7" ht="27.75" customHeight="1" x14ac:dyDescent="0.2">
      <c r="A132" s="97" t="s">
        <v>620</v>
      </c>
      <c r="B132" s="108"/>
      <c r="C132" s="34">
        <v>0</v>
      </c>
      <c r="D132" s="107"/>
      <c r="E132" s="107"/>
      <c r="F132" s="106">
        <v>0.31129700540177602</v>
      </c>
      <c r="G132" s="217">
        <v>4</v>
      </c>
    </row>
    <row r="133" spans="1:7" ht="27.75" customHeight="1" x14ac:dyDescent="0.2">
      <c r="A133" s="97" t="s">
        <v>621</v>
      </c>
      <c r="B133" s="108"/>
      <c r="C133" s="34">
        <v>0</v>
      </c>
      <c r="D133" s="107"/>
      <c r="E133" s="107"/>
      <c r="F133" s="106">
        <v>0.31129700540177602</v>
      </c>
      <c r="G133" s="217">
        <v>4</v>
      </c>
    </row>
    <row r="134" spans="1:7" ht="27.75" customHeight="1" x14ac:dyDescent="0.2">
      <c r="A134" s="97" t="s">
        <v>622</v>
      </c>
      <c r="B134" s="108"/>
      <c r="C134" s="34">
        <v>0</v>
      </c>
      <c r="D134" s="107"/>
      <c r="E134" s="107"/>
      <c r="F134" s="106">
        <v>0.31129700540177602</v>
      </c>
      <c r="G134" s="217">
        <v>4</v>
      </c>
    </row>
    <row r="135" spans="1:7" ht="27.75" customHeight="1" x14ac:dyDescent="0.2">
      <c r="A135" s="97" t="s">
        <v>623</v>
      </c>
      <c r="B135" s="108"/>
      <c r="C135" s="34">
        <v>0</v>
      </c>
      <c r="D135" s="107"/>
      <c r="E135" s="107"/>
      <c r="F135" s="106">
        <v>0.31129700540177602</v>
      </c>
      <c r="G135" s="217">
        <v>4</v>
      </c>
    </row>
    <row r="136" spans="1:7" ht="27.75" customHeight="1" x14ac:dyDescent="0.2">
      <c r="A136" s="97" t="s">
        <v>624</v>
      </c>
      <c r="B136" s="108"/>
      <c r="C136" s="34">
        <v>0</v>
      </c>
      <c r="D136" s="107"/>
      <c r="E136" s="107"/>
      <c r="F136" s="106">
        <v>0.31129700540177602</v>
      </c>
      <c r="G136" s="217">
        <v>4</v>
      </c>
    </row>
    <row r="137" spans="1:7" ht="27.75" customHeight="1" x14ac:dyDescent="0.2">
      <c r="A137" s="97" t="s">
        <v>625</v>
      </c>
      <c r="B137" s="108"/>
      <c r="C137" s="34">
        <v>0</v>
      </c>
      <c r="D137" s="107"/>
      <c r="E137" s="107"/>
      <c r="F137" s="106">
        <v>0.31129700540177602</v>
      </c>
      <c r="G137" s="217">
        <v>4</v>
      </c>
    </row>
    <row r="138" spans="1:7" ht="27.75" customHeight="1" x14ac:dyDescent="0.2">
      <c r="A138" s="97" t="s">
        <v>626</v>
      </c>
      <c r="B138" s="108"/>
      <c r="C138" s="34">
        <v>0</v>
      </c>
      <c r="D138" s="107"/>
      <c r="E138" s="107"/>
      <c r="F138" s="106">
        <v>0.31129700540177602</v>
      </c>
      <c r="G138" s="217">
        <v>4</v>
      </c>
    </row>
    <row r="139" spans="1:7" ht="27.75" customHeight="1" x14ac:dyDescent="0.2">
      <c r="A139" s="97" t="s">
        <v>627</v>
      </c>
      <c r="B139" s="108"/>
      <c r="C139" s="34">
        <v>0</v>
      </c>
      <c r="D139" s="107"/>
      <c r="E139" s="107"/>
      <c r="F139" s="106">
        <v>0.31129700540177602</v>
      </c>
      <c r="G139" s="217">
        <v>4</v>
      </c>
    </row>
    <row r="140" spans="1:7" ht="27.75" customHeight="1" x14ac:dyDescent="0.2">
      <c r="A140" s="97" t="s">
        <v>628</v>
      </c>
      <c r="B140" s="108"/>
      <c r="C140" s="34">
        <v>0</v>
      </c>
      <c r="D140" s="107"/>
      <c r="E140" s="107"/>
      <c r="F140" s="106">
        <v>0.31129700540177602</v>
      </c>
      <c r="G140" s="217">
        <v>4</v>
      </c>
    </row>
    <row r="141" spans="1:7" ht="27.75" customHeight="1" x14ac:dyDescent="0.2">
      <c r="A141" s="97" t="s">
        <v>629</v>
      </c>
      <c r="B141" s="108"/>
      <c r="C141" s="34">
        <v>0</v>
      </c>
      <c r="D141" s="107"/>
      <c r="E141" s="107"/>
      <c r="F141" s="106">
        <v>0.31129700540177602</v>
      </c>
      <c r="G141" s="217">
        <v>4</v>
      </c>
    </row>
    <row r="142" spans="1:7" ht="27.75" customHeight="1" x14ac:dyDescent="0.2">
      <c r="A142" s="97" t="s">
        <v>708</v>
      </c>
      <c r="B142" s="108"/>
      <c r="C142" s="23" t="s">
        <v>710</v>
      </c>
      <c r="D142" s="106">
        <v>0.16581548940268223</v>
      </c>
      <c r="E142" s="106"/>
      <c r="F142" s="106">
        <v>0.31129700540177602</v>
      </c>
      <c r="G142" s="217">
        <v>5</v>
      </c>
    </row>
    <row r="143" spans="1:7" ht="27.75" customHeight="1" x14ac:dyDescent="0.2">
      <c r="A143" s="97" t="s">
        <v>588</v>
      </c>
      <c r="B143" s="108"/>
      <c r="C143" s="34" t="s">
        <v>709</v>
      </c>
      <c r="D143" s="107"/>
      <c r="E143" s="107"/>
      <c r="F143" s="106">
        <v>0.31129700540177602</v>
      </c>
      <c r="G143" s="217">
        <v>5</v>
      </c>
    </row>
    <row r="144" spans="1:7" ht="27.75" customHeight="1" x14ac:dyDescent="0.2">
      <c r="A144" s="97" t="s">
        <v>589</v>
      </c>
      <c r="B144" s="108"/>
      <c r="C144" s="34" t="s">
        <v>709</v>
      </c>
      <c r="D144" s="107"/>
      <c r="E144" s="107"/>
      <c r="F144" s="106">
        <v>0.31129700540177602</v>
      </c>
      <c r="G144" s="217">
        <v>5</v>
      </c>
    </row>
    <row r="145" spans="1:7" ht="27.75" customHeight="1" x14ac:dyDescent="0.2">
      <c r="A145" s="97" t="s">
        <v>590</v>
      </c>
      <c r="B145" s="108"/>
      <c r="C145" s="34" t="s">
        <v>709</v>
      </c>
      <c r="D145" s="107"/>
      <c r="E145" s="107"/>
      <c r="F145" s="106">
        <v>0.31129700540177602</v>
      </c>
      <c r="G145" s="217">
        <v>5</v>
      </c>
    </row>
    <row r="146" spans="1:7" ht="27.75" customHeight="1" x14ac:dyDescent="0.2">
      <c r="A146" s="97" t="s">
        <v>591</v>
      </c>
      <c r="B146" s="108"/>
      <c r="C146" s="34" t="s">
        <v>709</v>
      </c>
      <c r="D146" s="107"/>
      <c r="E146" s="107"/>
      <c r="F146" s="106">
        <v>0.31129700540177602</v>
      </c>
      <c r="G146" s="217">
        <v>5</v>
      </c>
    </row>
    <row r="147" spans="1:7" ht="27.75" customHeight="1" x14ac:dyDescent="0.2">
      <c r="A147" s="97" t="s">
        <v>592</v>
      </c>
      <c r="B147" s="108"/>
      <c r="C147" s="34" t="s">
        <v>709</v>
      </c>
      <c r="D147" s="107"/>
      <c r="E147" s="107"/>
      <c r="F147" s="106">
        <v>0.31129700540177602</v>
      </c>
      <c r="G147" s="217">
        <v>5</v>
      </c>
    </row>
    <row r="148" spans="1:7" ht="27.75" customHeight="1" x14ac:dyDescent="0.2">
      <c r="A148" s="97" t="s">
        <v>593</v>
      </c>
      <c r="B148" s="108"/>
      <c r="C148" s="34">
        <v>0</v>
      </c>
      <c r="D148" s="107"/>
      <c r="E148" s="107"/>
      <c r="F148" s="106">
        <v>0.31129700540177602</v>
      </c>
      <c r="G148" s="217">
        <v>5</v>
      </c>
    </row>
    <row r="149" spans="1:7" ht="27.75" customHeight="1" x14ac:dyDescent="0.2">
      <c r="A149" s="97" t="s">
        <v>594</v>
      </c>
      <c r="B149" s="108"/>
      <c r="C149" s="34">
        <v>0</v>
      </c>
      <c r="D149" s="107"/>
      <c r="E149" s="107"/>
      <c r="F149" s="106">
        <v>0.31129700540177602</v>
      </c>
      <c r="G149" s="217">
        <v>5</v>
      </c>
    </row>
    <row r="150" spans="1:7" ht="27.75" customHeight="1" x14ac:dyDescent="0.2">
      <c r="A150" s="97" t="s">
        <v>595</v>
      </c>
      <c r="B150" s="108"/>
      <c r="C150" s="34">
        <v>0</v>
      </c>
      <c r="D150" s="107"/>
      <c r="E150" s="107"/>
      <c r="F150" s="106">
        <v>0.31129700540177602</v>
      </c>
      <c r="G150" s="217">
        <v>5</v>
      </c>
    </row>
    <row r="151" spans="1:7" ht="27.75" customHeight="1" x14ac:dyDescent="0.2">
      <c r="A151" s="97" t="s">
        <v>596</v>
      </c>
      <c r="B151" s="108"/>
      <c r="C151" s="34">
        <v>0</v>
      </c>
      <c r="D151" s="107"/>
      <c r="E151" s="107"/>
      <c r="F151" s="106">
        <v>0.31129700540177602</v>
      </c>
      <c r="G151" s="217">
        <v>5</v>
      </c>
    </row>
    <row r="152" spans="1:7" ht="27.75" customHeight="1" x14ac:dyDescent="0.2">
      <c r="A152" s="97" t="s">
        <v>597</v>
      </c>
      <c r="B152" s="108"/>
      <c r="C152" s="34">
        <v>0</v>
      </c>
      <c r="D152" s="107"/>
      <c r="E152" s="107"/>
      <c r="F152" s="106">
        <v>0.31129700540177602</v>
      </c>
      <c r="G152" s="217">
        <v>5</v>
      </c>
    </row>
    <row r="153" spans="1:7" ht="27.75" customHeight="1" x14ac:dyDescent="0.2">
      <c r="A153" s="97" t="s">
        <v>598</v>
      </c>
      <c r="B153" s="108"/>
      <c r="C153" s="34">
        <v>0</v>
      </c>
      <c r="D153" s="107"/>
      <c r="E153" s="107"/>
      <c r="F153" s="106">
        <v>0.31129700540177602</v>
      </c>
      <c r="G153" s="217">
        <v>5</v>
      </c>
    </row>
    <row r="154" spans="1:7" ht="27.75" customHeight="1" x14ac:dyDescent="0.2">
      <c r="A154" s="97" t="s">
        <v>599</v>
      </c>
      <c r="B154" s="108"/>
      <c r="C154" s="34">
        <v>0</v>
      </c>
      <c r="D154" s="107"/>
      <c r="E154" s="107"/>
      <c r="F154" s="106">
        <v>0.31129700540177602</v>
      </c>
      <c r="G154" s="217">
        <v>5</v>
      </c>
    </row>
    <row r="155" spans="1:7" ht="27.75" customHeight="1" x14ac:dyDescent="0.2">
      <c r="A155" s="97" t="s">
        <v>600</v>
      </c>
      <c r="B155" s="108"/>
      <c r="C155" s="34">
        <v>0</v>
      </c>
      <c r="D155" s="107"/>
      <c r="E155" s="107"/>
      <c r="F155" s="106">
        <v>0.31129700540177602</v>
      </c>
      <c r="G155" s="217">
        <v>5</v>
      </c>
    </row>
    <row r="156" spans="1:7" ht="27.75" customHeight="1" x14ac:dyDescent="0.2">
      <c r="A156" s="97" t="s">
        <v>601</v>
      </c>
      <c r="B156" s="108"/>
      <c r="C156" s="34">
        <v>0</v>
      </c>
      <c r="D156" s="107"/>
      <c r="E156" s="107"/>
      <c r="F156" s="106">
        <v>0.31129700540177602</v>
      </c>
      <c r="G156" s="217">
        <v>5</v>
      </c>
    </row>
    <row r="157" spans="1:7" ht="27.75" customHeight="1" x14ac:dyDescent="0.2">
      <c r="A157" s="97" t="s">
        <v>602</v>
      </c>
      <c r="B157" s="108"/>
      <c r="C157" s="34">
        <v>0</v>
      </c>
      <c r="D157" s="107"/>
      <c r="E157" s="107"/>
      <c r="F157" s="106">
        <v>0.31129700540177602</v>
      </c>
      <c r="G157" s="217">
        <v>5</v>
      </c>
    </row>
    <row r="158" spans="1:7" ht="27.75" customHeight="1" x14ac:dyDescent="0.2">
      <c r="A158" s="97" t="s">
        <v>603</v>
      </c>
      <c r="B158" s="108"/>
      <c r="C158" s="34">
        <v>0</v>
      </c>
      <c r="D158" s="107"/>
      <c r="E158" s="107"/>
      <c r="F158" s="106">
        <v>0.31129700540177602</v>
      </c>
      <c r="G158" s="217">
        <v>5</v>
      </c>
    </row>
    <row r="159" spans="1:7" ht="27.75" customHeight="1" x14ac:dyDescent="0.2">
      <c r="A159" s="97" t="s">
        <v>604</v>
      </c>
      <c r="B159" s="108"/>
      <c r="C159" s="34">
        <v>0</v>
      </c>
      <c r="D159" s="107"/>
      <c r="E159" s="107"/>
      <c r="F159" s="106">
        <v>0.31129700540177602</v>
      </c>
      <c r="G159" s="217">
        <v>5</v>
      </c>
    </row>
    <row r="160" spans="1:7" ht="27.75" customHeight="1" x14ac:dyDescent="0.2">
      <c r="A160" s="97" t="s">
        <v>605</v>
      </c>
      <c r="B160" s="108"/>
      <c r="C160" s="34">
        <v>0</v>
      </c>
      <c r="D160" s="107"/>
      <c r="E160" s="107"/>
      <c r="F160" s="106">
        <v>0.31129700540177602</v>
      </c>
      <c r="G160" s="217">
        <v>5</v>
      </c>
    </row>
    <row r="161" spans="1:7" ht="27.75" customHeight="1" x14ac:dyDescent="0.2">
      <c r="A161" s="97" t="s">
        <v>606</v>
      </c>
      <c r="B161" s="108"/>
      <c r="C161" s="34">
        <v>0</v>
      </c>
      <c r="D161" s="107"/>
      <c r="E161" s="107"/>
      <c r="F161" s="106">
        <v>0.31129700540177602</v>
      </c>
      <c r="G161" s="217">
        <v>5</v>
      </c>
    </row>
    <row r="162" spans="1:7" ht="27.75" customHeight="1" x14ac:dyDescent="0.2">
      <c r="A162" s="97" t="s">
        <v>607</v>
      </c>
      <c r="B162" s="108"/>
      <c r="C162" s="34">
        <v>0</v>
      </c>
      <c r="D162" s="107"/>
      <c r="E162" s="107"/>
      <c r="F162" s="106">
        <v>0.31129700540177602</v>
      </c>
      <c r="G162" s="217">
        <v>5</v>
      </c>
    </row>
    <row r="163" spans="1:7" s="212" customFormat="1" ht="36" customHeight="1" x14ac:dyDescent="0.2">
      <c r="A163" s="289" t="s">
        <v>522</v>
      </c>
      <c r="B163" s="289"/>
      <c r="C163" s="289"/>
      <c r="D163" s="289"/>
      <c r="E163" s="289"/>
      <c r="F163" s="289"/>
      <c r="G163" s="218">
        <v>5</v>
      </c>
    </row>
    <row r="164" spans="1:7" s="212" customFormat="1" ht="36" customHeight="1" x14ac:dyDescent="0.2">
      <c r="A164" s="289" t="s">
        <v>523</v>
      </c>
      <c r="B164" s="289"/>
      <c r="C164" s="289"/>
      <c r="D164" s="289"/>
      <c r="E164" s="289"/>
      <c r="F164" s="289"/>
      <c r="G164" s="218">
        <v>5</v>
      </c>
    </row>
    <row r="165" spans="1:7" s="212" customFormat="1" ht="36" customHeight="1" x14ac:dyDescent="0.2">
      <c r="A165" s="212" t="s">
        <v>524</v>
      </c>
      <c r="C165" s="219"/>
      <c r="D165" s="219"/>
      <c r="E165" s="219"/>
      <c r="F165" s="219"/>
      <c r="G165" s="218">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41" customWidth="1"/>
    <col min="5" max="5" width="15.5703125" style="2" customWidth="1"/>
    <col min="6" max="16384" width="9.140625" style="2"/>
  </cols>
  <sheetData>
    <row r="1" spans="1:7" ht="27.75" customHeight="1" x14ac:dyDescent="0.25">
      <c r="A1" s="45" t="s">
        <v>26</v>
      </c>
      <c r="B1" s="41"/>
      <c r="C1" s="2"/>
      <c r="E1" s="77"/>
      <c r="F1" s="3"/>
      <c r="G1" s="3"/>
    </row>
    <row r="2" spans="1:7" ht="22.5" customHeight="1" x14ac:dyDescent="0.2">
      <c r="A2" s="248" t="str">
        <f>Overview!B4&amp; " - Effective from "&amp;Overview!D4&amp;" - "&amp;Overview!E4&amp;" Nodal/Zonal charges"</f>
        <v>SP Distribution - Effective from 1 April 2024 - Final Nodal/Zonal charges</v>
      </c>
      <c r="B2" s="249"/>
      <c r="C2" s="249"/>
      <c r="D2" s="250"/>
    </row>
    <row r="3" spans="1:7" ht="60.75" customHeight="1" x14ac:dyDescent="0.2">
      <c r="A3" s="137" t="s">
        <v>102</v>
      </c>
      <c r="B3" s="137" t="s">
        <v>1</v>
      </c>
      <c r="C3" s="137" t="s">
        <v>61</v>
      </c>
      <c r="D3" s="137" t="s">
        <v>62</v>
      </c>
    </row>
    <row r="4" spans="1:7" ht="21.75" customHeight="1" x14ac:dyDescent="0.2">
      <c r="A4" s="148" t="s">
        <v>786</v>
      </c>
      <c r="B4" s="149">
        <v>2</v>
      </c>
      <c r="C4" s="149"/>
      <c r="D4" s="150">
        <v>0</v>
      </c>
    </row>
    <row r="5" spans="1:7" ht="21.75" customHeight="1" x14ac:dyDescent="0.2">
      <c r="A5" s="148" t="s">
        <v>787</v>
      </c>
      <c r="B5" s="149">
        <v>2</v>
      </c>
      <c r="C5" s="149"/>
      <c r="D5" s="150">
        <v>2.4301097895553001</v>
      </c>
    </row>
    <row r="6" spans="1:7" ht="21.75" customHeight="1" x14ac:dyDescent="0.2">
      <c r="A6" s="148" t="s">
        <v>788</v>
      </c>
      <c r="B6" s="149">
        <v>2</v>
      </c>
      <c r="C6" s="149"/>
      <c r="D6" s="150">
        <v>0</v>
      </c>
    </row>
    <row r="7" spans="1:7" ht="21.75" customHeight="1" x14ac:dyDescent="0.2">
      <c r="A7" s="148" t="s">
        <v>789</v>
      </c>
      <c r="B7" s="149">
        <v>2</v>
      </c>
      <c r="C7" s="149"/>
      <c r="D7" s="150">
        <v>0</v>
      </c>
    </row>
    <row r="8" spans="1:7" ht="21.75" customHeight="1" x14ac:dyDescent="0.2">
      <c r="A8" s="148" t="s">
        <v>790</v>
      </c>
      <c r="B8" s="149">
        <v>2</v>
      </c>
      <c r="C8" s="149"/>
      <c r="D8" s="150">
        <v>0</v>
      </c>
    </row>
    <row r="9" spans="1:7" ht="21.75" customHeight="1" x14ac:dyDescent="0.2">
      <c r="A9" s="148" t="s">
        <v>791</v>
      </c>
      <c r="B9" s="149">
        <v>2</v>
      </c>
      <c r="C9" s="149"/>
      <c r="D9" s="150">
        <v>0</v>
      </c>
    </row>
    <row r="10" spans="1:7" ht="21.75" customHeight="1" x14ac:dyDescent="0.2">
      <c r="A10" s="148" t="s">
        <v>792</v>
      </c>
      <c r="B10" s="149">
        <v>2</v>
      </c>
      <c r="C10" s="149"/>
      <c r="D10" s="150">
        <v>5.37112924906024E-3</v>
      </c>
    </row>
    <row r="11" spans="1:7" ht="21.75" customHeight="1" x14ac:dyDescent="0.2">
      <c r="A11" s="148" t="s">
        <v>793</v>
      </c>
      <c r="B11" s="149">
        <v>2</v>
      </c>
      <c r="C11" s="149"/>
      <c r="D11" s="150">
        <v>2.6668301301286301</v>
      </c>
    </row>
    <row r="12" spans="1:7" ht="21.75" customHeight="1" x14ac:dyDescent="0.2">
      <c r="A12" s="148" t="s">
        <v>794</v>
      </c>
      <c r="B12" s="149">
        <v>2</v>
      </c>
      <c r="C12" s="149"/>
      <c r="D12" s="150">
        <v>0</v>
      </c>
    </row>
    <row r="13" spans="1:7" ht="21.75" customHeight="1" x14ac:dyDescent="0.2">
      <c r="A13" s="148" t="s">
        <v>795</v>
      </c>
      <c r="B13" s="149">
        <v>2</v>
      </c>
      <c r="C13" s="149"/>
      <c r="D13" s="150">
        <v>0</v>
      </c>
    </row>
    <row r="14" spans="1:7" ht="21.75" customHeight="1" x14ac:dyDescent="0.2">
      <c r="A14" s="148" t="s">
        <v>796</v>
      </c>
      <c r="B14" s="149">
        <v>2</v>
      </c>
      <c r="C14" s="149"/>
      <c r="D14" s="150">
        <v>0</v>
      </c>
    </row>
    <row r="15" spans="1:7" ht="21.75" customHeight="1" x14ac:dyDescent="0.2">
      <c r="A15" s="148" t="s">
        <v>797</v>
      </c>
      <c r="B15" s="149">
        <v>2</v>
      </c>
      <c r="C15" s="149"/>
      <c r="D15" s="150">
        <v>0</v>
      </c>
    </row>
    <row r="16" spans="1:7" ht="21.75" customHeight="1" x14ac:dyDescent="0.2">
      <c r="A16" s="148" t="s">
        <v>798</v>
      </c>
      <c r="B16" s="149">
        <v>2</v>
      </c>
      <c r="C16" s="149"/>
      <c r="D16" s="150">
        <v>0</v>
      </c>
    </row>
    <row r="17" spans="1:4" ht="21.75" customHeight="1" x14ac:dyDescent="0.2">
      <c r="A17" s="148" t="s">
        <v>799</v>
      </c>
      <c r="B17" s="149">
        <v>2</v>
      </c>
      <c r="C17" s="149"/>
      <c r="D17" s="150">
        <v>0</v>
      </c>
    </row>
    <row r="18" spans="1:4" ht="21.75" customHeight="1" x14ac:dyDescent="0.2">
      <c r="A18" s="148" t="s">
        <v>800</v>
      </c>
      <c r="B18" s="149">
        <v>2</v>
      </c>
      <c r="C18" s="149"/>
      <c r="D18" s="150">
        <v>8.1841051025976205E-2</v>
      </c>
    </row>
    <row r="19" spans="1:4" ht="21.75" customHeight="1" x14ac:dyDescent="0.2">
      <c r="A19" s="148" t="s">
        <v>801</v>
      </c>
      <c r="B19" s="149">
        <v>2</v>
      </c>
      <c r="C19" s="149"/>
      <c r="D19" s="150">
        <v>0</v>
      </c>
    </row>
    <row r="20" spans="1:4" ht="21.75" customHeight="1" x14ac:dyDescent="0.2">
      <c r="A20" s="148" t="s">
        <v>802</v>
      </c>
      <c r="B20" s="149">
        <v>2</v>
      </c>
      <c r="C20" s="149"/>
      <c r="D20" s="150">
        <v>0</v>
      </c>
    </row>
    <row r="21" spans="1:4" ht="21.75" customHeight="1" x14ac:dyDescent="0.2">
      <c r="A21" s="148" t="s">
        <v>803</v>
      </c>
      <c r="B21" s="149">
        <v>2</v>
      </c>
      <c r="C21" s="149"/>
      <c r="D21" s="150">
        <v>1.94135109210037</v>
      </c>
    </row>
    <row r="22" spans="1:4" ht="21.75" customHeight="1" x14ac:dyDescent="0.2">
      <c r="A22" s="148" t="s">
        <v>804</v>
      </c>
      <c r="B22" s="149">
        <v>2</v>
      </c>
      <c r="C22" s="149"/>
      <c r="D22" s="150">
        <v>0</v>
      </c>
    </row>
    <row r="23" spans="1:4" ht="21.75" customHeight="1" x14ac:dyDescent="0.2">
      <c r="A23" s="148" t="s">
        <v>805</v>
      </c>
      <c r="B23" s="149">
        <v>2</v>
      </c>
      <c r="C23" s="149"/>
      <c r="D23" s="150">
        <v>0</v>
      </c>
    </row>
    <row r="24" spans="1:4" ht="21.75" customHeight="1" x14ac:dyDescent="0.2">
      <c r="A24" s="148" t="s">
        <v>806</v>
      </c>
      <c r="B24" s="149">
        <v>2</v>
      </c>
      <c r="C24" s="149"/>
      <c r="D24" s="150">
        <v>0</v>
      </c>
    </row>
    <row r="25" spans="1:4" ht="21.75" customHeight="1" x14ac:dyDescent="0.2">
      <c r="A25" s="148" t="s">
        <v>807</v>
      </c>
      <c r="B25" s="149">
        <v>2</v>
      </c>
      <c r="C25" s="149"/>
      <c r="D25" s="150">
        <v>0</v>
      </c>
    </row>
    <row r="26" spans="1:4" ht="21.75" customHeight="1" x14ac:dyDescent="0.2">
      <c r="A26" s="148" t="s">
        <v>808</v>
      </c>
      <c r="B26" s="149">
        <v>2</v>
      </c>
      <c r="C26" s="149"/>
      <c r="D26" s="150">
        <v>0</v>
      </c>
    </row>
    <row r="27" spans="1:4" ht="27.75" customHeight="1" x14ac:dyDescent="0.2">
      <c r="A27" s="148" t="s">
        <v>809</v>
      </c>
      <c r="B27" s="149">
        <v>2</v>
      </c>
      <c r="C27" s="149"/>
      <c r="D27" s="150">
        <v>7.7536431073583598</v>
      </c>
    </row>
    <row r="28" spans="1:4" ht="27.75" customHeight="1" x14ac:dyDescent="0.2">
      <c r="A28" s="148" t="s">
        <v>810</v>
      </c>
      <c r="B28" s="149">
        <v>2</v>
      </c>
      <c r="C28" s="149"/>
      <c r="D28" s="150">
        <v>0</v>
      </c>
    </row>
    <row r="29" spans="1:4" ht="27.75" customHeight="1" x14ac:dyDescent="0.2">
      <c r="A29" s="148" t="s">
        <v>811</v>
      </c>
      <c r="B29" s="149">
        <v>2</v>
      </c>
      <c r="C29" s="149"/>
      <c r="D29" s="150">
        <v>0.213323386485164</v>
      </c>
    </row>
    <row r="30" spans="1:4" ht="27.75" customHeight="1" x14ac:dyDescent="0.2">
      <c r="A30" s="148" t="s">
        <v>812</v>
      </c>
      <c r="B30" s="149">
        <v>2</v>
      </c>
      <c r="C30" s="149"/>
      <c r="D30" s="150">
        <v>0</v>
      </c>
    </row>
    <row r="31" spans="1:4" ht="27.75" customHeight="1" x14ac:dyDescent="0.2">
      <c r="A31" s="148" t="s">
        <v>813</v>
      </c>
      <c r="B31" s="149">
        <v>2</v>
      </c>
      <c r="C31" s="149"/>
      <c r="D31" s="150">
        <v>0</v>
      </c>
    </row>
    <row r="32" spans="1:4" ht="27.75" customHeight="1" x14ac:dyDescent="0.2">
      <c r="A32" s="148" t="s">
        <v>814</v>
      </c>
      <c r="B32" s="149">
        <v>2</v>
      </c>
      <c r="C32" s="149"/>
      <c r="D32" s="150">
        <v>0</v>
      </c>
    </row>
    <row r="33" spans="1:4" ht="27.75" customHeight="1" x14ac:dyDescent="0.2">
      <c r="A33" s="148" t="s">
        <v>815</v>
      </c>
      <c r="B33" s="149">
        <v>2</v>
      </c>
      <c r="C33" s="149"/>
      <c r="D33" s="150">
        <v>2.1317239300844202</v>
      </c>
    </row>
    <row r="34" spans="1:4" ht="27.75" customHeight="1" x14ac:dyDescent="0.2">
      <c r="A34" s="148" t="s">
        <v>816</v>
      </c>
      <c r="B34" s="149">
        <v>2</v>
      </c>
      <c r="C34" s="149"/>
      <c r="D34" s="150">
        <v>0</v>
      </c>
    </row>
    <row r="35" spans="1:4" ht="27.75" customHeight="1" x14ac:dyDescent="0.2">
      <c r="A35" s="148" t="s">
        <v>817</v>
      </c>
      <c r="B35" s="149">
        <v>2</v>
      </c>
      <c r="C35" s="149"/>
      <c r="D35" s="150">
        <v>0</v>
      </c>
    </row>
    <row r="36" spans="1:4" ht="27.75" customHeight="1" x14ac:dyDescent="0.2">
      <c r="A36" s="148" t="s">
        <v>818</v>
      </c>
      <c r="B36" s="149">
        <v>2</v>
      </c>
      <c r="C36" s="149"/>
      <c r="D36" s="150">
        <v>0</v>
      </c>
    </row>
    <row r="37" spans="1:4" ht="27.75" customHeight="1" x14ac:dyDescent="0.2">
      <c r="A37" s="148" t="s">
        <v>819</v>
      </c>
      <c r="B37" s="149">
        <v>2</v>
      </c>
      <c r="C37" s="149"/>
      <c r="D37" s="150">
        <v>0</v>
      </c>
    </row>
    <row r="38" spans="1:4" ht="27.75" customHeight="1" x14ac:dyDescent="0.2">
      <c r="A38" s="148" t="s">
        <v>820</v>
      </c>
      <c r="B38" s="149">
        <v>2</v>
      </c>
      <c r="C38" s="149"/>
      <c r="D38" s="150">
        <v>0</v>
      </c>
    </row>
    <row r="39" spans="1:4" ht="27.75" customHeight="1" x14ac:dyDescent="0.2">
      <c r="A39" s="148" t="s">
        <v>821</v>
      </c>
      <c r="B39" s="149">
        <v>2</v>
      </c>
      <c r="C39" s="149"/>
      <c r="D39" s="150">
        <v>0</v>
      </c>
    </row>
    <row r="40" spans="1:4" ht="27.75" customHeight="1" x14ac:dyDescent="0.2">
      <c r="A40" s="148" t="s">
        <v>822</v>
      </c>
      <c r="B40" s="149">
        <v>2</v>
      </c>
      <c r="C40" s="149"/>
      <c r="D40" s="150">
        <v>0</v>
      </c>
    </row>
    <row r="41" spans="1:4" ht="27.75" customHeight="1" x14ac:dyDescent="0.2">
      <c r="A41" s="148" t="s">
        <v>823</v>
      </c>
      <c r="B41" s="149">
        <v>2</v>
      </c>
      <c r="C41" s="149"/>
      <c r="D41" s="150">
        <v>6.07630242730463</v>
      </c>
    </row>
    <row r="42" spans="1:4" ht="27.75" customHeight="1" x14ac:dyDescent="0.2">
      <c r="A42" s="148" t="s">
        <v>824</v>
      </c>
      <c r="B42" s="149">
        <v>2</v>
      </c>
      <c r="C42" s="149"/>
      <c r="D42" s="150">
        <v>2.2137658178628699</v>
      </c>
    </row>
    <row r="43" spans="1:4" ht="27.75" customHeight="1" x14ac:dyDescent="0.2">
      <c r="A43" s="148" t="s">
        <v>825</v>
      </c>
      <c r="B43" s="149">
        <v>2</v>
      </c>
      <c r="C43" s="149"/>
      <c r="D43" s="150">
        <v>0</v>
      </c>
    </row>
    <row r="44" spans="1:4" ht="27.75" customHeight="1" x14ac:dyDescent="0.2">
      <c r="A44" s="148" t="s">
        <v>826</v>
      </c>
      <c r="B44" s="149">
        <v>2</v>
      </c>
      <c r="C44" s="149"/>
      <c r="D44" s="150">
        <v>0</v>
      </c>
    </row>
    <row r="45" spans="1:4" ht="27.75" customHeight="1" x14ac:dyDescent="0.2">
      <c r="A45" s="148" t="s">
        <v>827</v>
      </c>
      <c r="B45" s="149">
        <v>2</v>
      </c>
      <c r="C45" s="149"/>
      <c r="D45" s="150">
        <v>0</v>
      </c>
    </row>
    <row r="46" spans="1:4" ht="27.75" customHeight="1" x14ac:dyDescent="0.2">
      <c r="A46" s="148" t="s">
        <v>828</v>
      </c>
      <c r="B46" s="149">
        <v>2</v>
      </c>
      <c r="C46" s="149"/>
      <c r="D46" s="150">
        <v>0</v>
      </c>
    </row>
    <row r="47" spans="1:4" ht="27.75" customHeight="1" x14ac:dyDescent="0.2">
      <c r="A47" s="148" t="s">
        <v>829</v>
      </c>
      <c r="B47" s="149">
        <v>2</v>
      </c>
      <c r="C47" s="149"/>
      <c r="D47" s="150">
        <v>0</v>
      </c>
    </row>
    <row r="48" spans="1:4" ht="27.75" customHeight="1" x14ac:dyDescent="0.2">
      <c r="A48" s="148" t="s">
        <v>830</v>
      </c>
      <c r="B48" s="149">
        <v>2</v>
      </c>
      <c r="C48" s="149"/>
      <c r="D48" s="150">
        <v>0</v>
      </c>
    </row>
    <row r="49" spans="1:4" ht="27.75" customHeight="1" x14ac:dyDescent="0.2">
      <c r="A49" s="148" t="s">
        <v>831</v>
      </c>
      <c r="B49" s="149">
        <v>2</v>
      </c>
      <c r="C49" s="149"/>
      <c r="D49" s="150">
        <v>0</v>
      </c>
    </row>
    <row r="50" spans="1:4" ht="27.75" customHeight="1" x14ac:dyDescent="0.2">
      <c r="A50" s="148" t="s">
        <v>832</v>
      </c>
      <c r="B50" s="149">
        <v>2</v>
      </c>
      <c r="C50" s="149"/>
      <c r="D50" s="150">
        <v>0</v>
      </c>
    </row>
    <row r="51" spans="1:4" ht="27.75" customHeight="1" x14ac:dyDescent="0.2">
      <c r="A51" s="148" t="s">
        <v>833</v>
      </c>
      <c r="B51" s="149">
        <v>2</v>
      </c>
      <c r="C51" s="149"/>
      <c r="D51" s="150">
        <v>0</v>
      </c>
    </row>
    <row r="52" spans="1:4" ht="27.75" customHeight="1" x14ac:dyDescent="0.2">
      <c r="A52" s="148" t="s">
        <v>834</v>
      </c>
      <c r="B52" s="149">
        <v>2</v>
      </c>
      <c r="C52" s="149"/>
      <c r="D52" s="150">
        <v>0</v>
      </c>
    </row>
    <row r="53" spans="1:4" ht="27.75" customHeight="1" x14ac:dyDescent="0.2">
      <c r="A53" s="148" t="s">
        <v>835</v>
      </c>
      <c r="B53" s="149">
        <v>2</v>
      </c>
      <c r="C53" s="149"/>
      <c r="D53" s="150">
        <v>0</v>
      </c>
    </row>
    <row r="54" spans="1:4" ht="27.75" customHeight="1" x14ac:dyDescent="0.2">
      <c r="A54" s="148" t="s">
        <v>836</v>
      </c>
      <c r="B54" s="149">
        <v>2</v>
      </c>
      <c r="C54" s="149"/>
      <c r="D54" s="150">
        <v>3.1393134626715402</v>
      </c>
    </row>
    <row r="55" spans="1:4" ht="27.75" customHeight="1" x14ac:dyDescent="0.2">
      <c r="A55" s="148" t="s">
        <v>837</v>
      </c>
      <c r="B55" s="149">
        <v>2</v>
      </c>
      <c r="C55" s="149"/>
      <c r="D55" s="150">
        <v>0</v>
      </c>
    </row>
    <row r="56" spans="1:4" ht="27.75" customHeight="1" x14ac:dyDescent="0.2">
      <c r="A56" s="148" t="s">
        <v>838</v>
      </c>
      <c r="B56" s="149">
        <v>2</v>
      </c>
      <c r="C56" s="149"/>
      <c r="D56" s="150">
        <v>0</v>
      </c>
    </row>
    <row r="57" spans="1:4" ht="27.75" customHeight="1" x14ac:dyDescent="0.2">
      <c r="A57" s="148" t="s">
        <v>839</v>
      </c>
      <c r="B57" s="149">
        <v>2</v>
      </c>
      <c r="C57" s="149"/>
      <c r="D57" s="150">
        <v>8.5840027053528107</v>
      </c>
    </row>
    <row r="58" spans="1:4" ht="27.75" customHeight="1" x14ac:dyDescent="0.2">
      <c r="A58" s="148" t="s">
        <v>840</v>
      </c>
      <c r="B58" s="149">
        <v>2</v>
      </c>
      <c r="C58" s="149"/>
      <c r="D58" s="150">
        <v>0</v>
      </c>
    </row>
    <row r="59" spans="1:4" ht="27.75" customHeight="1" x14ac:dyDescent="0.2">
      <c r="A59" s="148" t="s">
        <v>841</v>
      </c>
      <c r="B59" s="149">
        <v>2</v>
      </c>
      <c r="C59" s="149"/>
      <c r="D59" s="150">
        <v>0</v>
      </c>
    </row>
    <row r="60" spans="1:4" ht="27.75" customHeight="1" x14ac:dyDescent="0.2">
      <c r="A60" s="148" t="s">
        <v>842</v>
      </c>
      <c r="B60" s="149">
        <v>2</v>
      </c>
      <c r="C60" s="149"/>
      <c r="D60" s="150">
        <v>0</v>
      </c>
    </row>
    <row r="61" spans="1:4" ht="27.75" customHeight="1" x14ac:dyDescent="0.2">
      <c r="A61" s="148" t="s">
        <v>843</v>
      </c>
      <c r="B61" s="149">
        <v>2</v>
      </c>
      <c r="C61" s="149"/>
      <c r="D61" s="150">
        <v>1.9149748998838401</v>
      </c>
    </row>
    <row r="62" spans="1:4" ht="27.75" customHeight="1" x14ac:dyDescent="0.2">
      <c r="A62" s="148" t="s">
        <v>844</v>
      </c>
      <c r="B62" s="149">
        <v>2</v>
      </c>
      <c r="C62" s="149"/>
      <c r="D62" s="150">
        <v>0</v>
      </c>
    </row>
    <row r="63" spans="1:4" ht="27.75" customHeight="1" x14ac:dyDescent="0.2">
      <c r="A63" s="148" t="s">
        <v>845</v>
      </c>
      <c r="B63" s="149">
        <v>2</v>
      </c>
      <c r="C63" s="149"/>
      <c r="D63" s="150">
        <v>0</v>
      </c>
    </row>
    <row r="64" spans="1:4" ht="27.75" customHeight="1" x14ac:dyDescent="0.2">
      <c r="A64" s="148" t="s">
        <v>846</v>
      </c>
      <c r="B64" s="149">
        <v>2</v>
      </c>
      <c r="C64" s="149"/>
      <c r="D64" s="150">
        <v>6.0409559539086297</v>
      </c>
    </row>
    <row r="65" spans="1:4" ht="27.75" customHeight="1" x14ac:dyDescent="0.2">
      <c r="A65" s="148" t="s">
        <v>847</v>
      </c>
      <c r="B65" s="149">
        <v>2</v>
      </c>
      <c r="C65" s="149"/>
      <c r="D65" s="150">
        <v>0</v>
      </c>
    </row>
    <row r="66" spans="1:4" ht="27.75" customHeight="1" x14ac:dyDescent="0.2">
      <c r="A66" s="148" t="s">
        <v>848</v>
      </c>
      <c r="B66" s="149">
        <v>2</v>
      </c>
      <c r="C66" s="149"/>
      <c r="D66" s="150">
        <v>0</v>
      </c>
    </row>
    <row r="67" spans="1:4" ht="27.75" customHeight="1" x14ac:dyDescent="0.2">
      <c r="A67" s="148" t="s">
        <v>849</v>
      </c>
      <c r="B67" s="149">
        <v>2</v>
      </c>
      <c r="C67" s="149"/>
      <c r="D67" s="150">
        <v>0</v>
      </c>
    </row>
    <row r="68" spans="1:4" ht="27.75" customHeight="1" x14ac:dyDescent="0.2">
      <c r="A68" s="148" t="s">
        <v>850</v>
      </c>
      <c r="B68" s="149">
        <v>2</v>
      </c>
      <c r="C68" s="149"/>
      <c r="D68" s="150">
        <v>0</v>
      </c>
    </row>
    <row r="69" spans="1:4" ht="27.75" customHeight="1" x14ac:dyDescent="0.2">
      <c r="A69" s="148" t="s">
        <v>851</v>
      </c>
      <c r="B69" s="149">
        <v>2</v>
      </c>
      <c r="C69" s="149"/>
      <c r="D69" s="150">
        <v>0</v>
      </c>
    </row>
    <row r="70" spans="1:4" ht="27.75" customHeight="1" x14ac:dyDescent="0.2">
      <c r="A70" s="148" t="s">
        <v>852</v>
      </c>
      <c r="B70" s="149">
        <v>2</v>
      </c>
      <c r="C70" s="149"/>
      <c r="D70" s="150">
        <v>0</v>
      </c>
    </row>
    <row r="71" spans="1:4" ht="27.75" customHeight="1" x14ac:dyDescent="0.2">
      <c r="A71" s="148" t="s">
        <v>853</v>
      </c>
      <c r="B71" s="149">
        <v>2</v>
      </c>
      <c r="C71" s="149"/>
      <c r="D71" s="150">
        <v>0</v>
      </c>
    </row>
    <row r="72" spans="1:4" ht="27.75" customHeight="1" x14ac:dyDescent="0.2">
      <c r="A72" s="148" t="s">
        <v>854</v>
      </c>
      <c r="B72" s="149">
        <v>2</v>
      </c>
      <c r="C72" s="149"/>
      <c r="D72" s="150">
        <v>0</v>
      </c>
    </row>
    <row r="73" spans="1:4" ht="27.75" customHeight="1" x14ac:dyDescent="0.2">
      <c r="A73" s="148" t="s">
        <v>855</v>
      </c>
      <c r="B73" s="149">
        <v>2</v>
      </c>
      <c r="C73" s="149"/>
      <c r="D73" s="150">
        <v>1.0929929066727899</v>
      </c>
    </row>
    <row r="74" spans="1:4" ht="27.75" customHeight="1" x14ac:dyDescent="0.2">
      <c r="A74" s="148" t="s">
        <v>856</v>
      </c>
      <c r="B74" s="149">
        <v>2</v>
      </c>
      <c r="C74" s="149"/>
      <c r="D74" s="150">
        <v>0</v>
      </c>
    </row>
    <row r="75" spans="1:4" ht="27.75" customHeight="1" x14ac:dyDescent="0.2">
      <c r="A75" s="148" t="s">
        <v>857</v>
      </c>
      <c r="B75" s="149">
        <v>2</v>
      </c>
      <c r="C75" s="149"/>
      <c r="D75" s="150">
        <v>0</v>
      </c>
    </row>
    <row r="76" spans="1:4" ht="27.75" customHeight="1" x14ac:dyDescent="0.2">
      <c r="A76" s="148" t="s">
        <v>858</v>
      </c>
      <c r="B76" s="149">
        <v>2</v>
      </c>
      <c r="C76" s="149"/>
      <c r="D76" s="150">
        <v>0</v>
      </c>
    </row>
    <row r="77" spans="1:4" ht="27.75" customHeight="1" x14ac:dyDescent="0.2">
      <c r="A77" s="148" t="s">
        <v>859</v>
      </c>
      <c r="B77" s="149">
        <v>2</v>
      </c>
      <c r="C77" s="149"/>
      <c r="D77" s="150">
        <v>0</v>
      </c>
    </row>
    <row r="78" spans="1:4" ht="27.75" customHeight="1" x14ac:dyDescent="0.2">
      <c r="A78" s="148" t="s">
        <v>860</v>
      </c>
      <c r="B78" s="149">
        <v>2</v>
      </c>
      <c r="C78" s="149"/>
      <c r="D78" s="150">
        <v>0</v>
      </c>
    </row>
    <row r="79" spans="1:4" ht="27.75" customHeight="1" x14ac:dyDescent="0.2">
      <c r="A79" s="148" t="s">
        <v>861</v>
      </c>
      <c r="B79" s="149">
        <v>2</v>
      </c>
      <c r="C79" s="149"/>
      <c r="D79" s="150">
        <v>0</v>
      </c>
    </row>
    <row r="80" spans="1:4" ht="27.75" customHeight="1" x14ac:dyDescent="0.2">
      <c r="A80" s="148" t="s">
        <v>862</v>
      </c>
      <c r="B80" s="149">
        <v>2</v>
      </c>
      <c r="C80" s="149"/>
      <c r="D80" s="150">
        <v>0</v>
      </c>
    </row>
    <row r="81" spans="1:4" ht="27.75" customHeight="1" x14ac:dyDescent="0.2">
      <c r="A81" s="148" t="s">
        <v>863</v>
      </c>
      <c r="B81" s="149">
        <v>2</v>
      </c>
      <c r="C81" s="149"/>
      <c r="D81" s="150">
        <v>0</v>
      </c>
    </row>
    <row r="82" spans="1:4" ht="27.75" customHeight="1" x14ac:dyDescent="0.2">
      <c r="A82" s="148" t="s">
        <v>864</v>
      </c>
      <c r="B82" s="149">
        <v>2</v>
      </c>
      <c r="C82" s="149"/>
      <c r="D82" s="150">
        <v>6.6588445612594498</v>
      </c>
    </row>
    <row r="83" spans="1:4" ht="27.75" customHeight="1" x14ac:dyDescent="0.2">
      <c r="A83" s="148" t="s">
        <v>865</v>
      </c>
      <c r="B83" s="149">
        <v>2</v>
      </c>
      <c r="C83" s="149"/>
      <c r="D83" s="150">
        <v>3.9669668399171498</v>
      </c>
    </row>
    <row r="84" spans="1:4" ht="27.75" customHeight="1" x14ac:dyDescent="0.2">
      <c r="A84" s="148" t="s">
        <v>866</v>
      </c>
      <c r="B84" s="149">
        <v>2</v>
      </c>
      <c r="C84" s="149"/>
      <c r="D84" s="150">
        <v>0</v>
      </c>
    </row>
    <row r="85" spans="1:4" ht="27.75" customHeight="1" x14ac:dyDescent="0.2">
      <c r="A85" s="148" t="s">
        <v>867</v>
      </c>
      <c r="B85" s="149">
        <v>2</v>
      </c>
      <c r="C85" s="149"/>
      <c r="D85" s="150">
        <v>0</v>
      </c>
    </row>
    <row r="86" spans="1:4" ht="27.75" customHeight="1" x14ac:dyDescent="0.2">
      <c r="A86" s="148" t="s">
        <v>868</v>
      </c>
      <c r="B86" s="149">
        <v>2</v>
      </c>
      <c r="C86" s="149"/>
      <c r="D86" s="150">
        <v>0</v>
      </c>
    </row>
    <row r="87" spans="1:4" ht="27.75" customHeight="1" x14ac:dyDescent="0.2">
      <c r="A87" s="148" t="s">
        <v>869</v>
      </c>
      <c r="B87" s="149">
        <v>2</v>
      </c>
      <c r="C87" s="149"/>
      <c r="D87" s="150">
        <v>0</v>
      </c>
    </row>
    <row r="88" spans="1:4" ht="27.75" customHeight="1" x14ac:dyDescent="0.2">
      <c r="A88" s="148" t="s">
        <v>870</v>
      </c>
      <c r="B88" s="149">
        <v>2</v>
      </c>
      <c r="C88" s="149"/>
      <c r="D88" s="150">
        <v>2.1036864435118399</v>
      </c>
    </row>
    <row r="89" spans="1:4" ht="27.75" customHeight="1" x14ac:dyDescent="0.2">
      <c r="A89" s="148" t="s">
        <v>871</v>
      </c>
      <c r="B89" s="149">
        <v>2</v>
      </c>
      <c r="C89" s="149"/>
      <c r="D89" s="150">
        <v>2.8782235371166198</v>
      </c>
    </row>
    <row r="90" spans="1:4" ht="27.75" customHeight="1" x14ac:dyDescent="0.2">
      <c r="A90" s="148" t="s">
        <v>872</v>
      </c>
      <c r="B90" s="149">
        <v>2</v>
      </c>
      <c r="C90" s="149"/>
      <c r="D90" s="150">
        <v>0</v>
      </c>
    </row>
    <row r="91" spans="1:4" ht="27.75" customHeight="1" x14ac:dyDescent="0.2">
      <c r="A91" s="148" t="s">
        <v>873</v>
      </c>
      <c r="B91" s="149">
        <v>2</v>
      </c>
      <c r="C91" s="149"/>
      <c r="D91" s="150">
        <v>0</v>
      </c>
    </row>
    <row r="92" spans="1:4" ht="27.75" customHeight="1" x14ac:dyDescent="0.2">
      <c r="A92" s="148" t="s">
        <v>874</v>
      </c>
      <c r="B92" s="149">
        <v>2</v>
      </c>
      <c r="C92" s="149"/>
      <c r="D92" s="150">
        <v>0</v>
      </c>
    </row>
    <row r="93" spans="1:4" ht="27.75" customHeight="1" x14ac:dyDescent="0.2">
      <c r="A93" s="148" t="s">
        <v>875</v>
      </c>
      <c r="B93" s="149">
        <v>2</v>
      </c>
      <c r="C93" s="149"/>
      <c r="D93" s="150">
        <v>0</v>
      </c>
    </row>
    <row r="94" spans="1:4" ht="27.75" customHeight="1" x14ac:dyDescent="0.2">
      <c r="A94" s="148" t="s">
        <v>876</v>
      </c>
      <c r="B94" s="149">
        <v>2</v>
      </c>
      <c r="C94" s="149"/>
      <c r="D94" s="150">
        <v>0</v>
      </c>
    </row>
    <row r="95" spans="1:4" ht="27.75" customHeight="1" x14ac:dyDescent="0.2">
      <c r="A95" s="148" t="s">
        <v>877</v>
      </c>
      <c r="B95" s="149">
        <v>2</v>
      </c>
      <c r="C95" s="149"/>
      <c r="D95" s="150">
        <v>0</v>
      </c>
    </row>
    <row r="96" spans="1:4" ht="27.75" customHeight="1" x14ac:dyDescent="0.2">
      <c r="A96" s="148" t="s">
        <v>878</v>
      </c>
      <c r="B96" s="149">
        <v>2</v>
      </c>
      <c r="C96" s="149"/>
      <c r="D96" s="150">
        <v>0</v>
      </c>
    </row>
    <row r="97" spans="1:4" ht="27.75" customHeight="1" x14ac:dyDescent="0.2">
      <c r="A97" s="148" t="s">
        <v>879</v>
      </c>
      <c r="B97" s="149">
        <v>2</v>
      </c>
      <c r="C97" s="149"/>
      <c r="D97" s="150">
        <v>0</v>
      </c>
    </row>
    <row r="98" spans="1:4" ht="27.75" customHeight="1" x14ac:dyDescent="0.2">
      <c r="A98" s="148" t="s">
        <v>880</v>
      </c>
      <c r="B98" s="149">
        <v>2</v>
      </c>
      <c r="C98" s="149"/>
      <c r="D98" s="150">
        <v>0</v>
      </c>
    </row>
    <row r="99" spans="1:4" ht="27.75" customHeight="1" x14ac:dyDescent="0.2">
      <c r="A99" s="148" t="s">
        <v>881</v>
      </c>
      <c r="B99" s="149">
        <v>2</v>
      </c>
      <c r="C99" s="149"/>
      <c r="D99" s="150">
        <v>0</v>
      </c>
    </row>
    <row r="100" spans="1:4" ht="27.75" customHeight="1" x14ac:dyDescent="0.2">
      <c r="A100" s="148" t="s">
        <v>882</v>
      </c>
      <c r="B100" s="149">
        <v>2</v>
      </c>
      <c r="C100" s="149"/>
      <c r="D100" s="150">
        <v>0</v>
      </c>
    </row>
    <row r="101" spans="1:4" ht="27.75" customHeight="1" x14ac:dyDescent="0.2">
      <c r="A101" s="148" t="s">
        <v>883</v>
      </c>
      <c r="B101" s="149">
        <v>2</v>
      </c>
      <c r="C101" s="149"/>
      <c r="D101" s="150">
        <v>7.54716380527619</v>
      </c>
    </row>
    <row r="102" spans="1:4" ht="27.75" customHeight="1" x14ac:dyDescent="0.2">
      <c r="A102" s="148" t="s">
        <v>884</v>
      </c>
      <c r="B102" s="149">
        <v>2</v>
      </c>
      <c r="C102" s="149"/>
      <c r="D102" s="150">
        <v>0</v>
      </c>
    </row>
    <row r="103" spans="1:4" ht="27.75" customHeight="1" x14ac:dyDescent="0.2">
      <c r="A103" s="148" t="s">
        <v>885</v>
      </c>
      <c r="B103" s="149">
        <v>2</v>
      </c>
      <c r="C103" s="149"/>
      <c r="D103" s="150">
        <v>0</v>
      </c>
    </row>
    <row r="104" spans="1:4" ht="27.75" customHeight="1" x14ac:dyDescent="0.2">
      <c r="A104" s="148" t="s">
        <v>886</v>
      </c>
      <c r="B104" s="149">
        <v>2</v>
      </c>
      <c r="C104" s="149"/>
      <c r="D104" s="150">
        <v>0</v>
      </c>
    </row>
    <row r="105" spans="1:4" ht="27.75" customHeight="1" x14ac:dyDescent="0.2">
      <c r="A105" s="148" t="s">
        <v>887</v>
      </c>
      <c r="B105" s="149">
        <v>2</v>
      </c>
      <c r="C105" s="149"/>
      <c r="D105" s="150">
        <v>0</v>
      </c>
    </row>
    <row r="106" spans="1:4" ht="27.75" customHeight="1" x14ac:dyDescent="0.2">
      <c r="A106" s="148" t="s">
        <v>888</v>
      </c>
      <c r="B106" s="149">
        <v>2</v>
      </c>
      <c r="C106" s="149"/>
      <c r="D106" s="150">
        <v>0</v>
      </c>
    </row>
    <row r="107" spans="1:4" ht="27.75" customHeight="1" x14ac:dyDescent="0.2">
      <c r="A107" s="148" t="s">
        <v>889</v>
      </c>
      <c r="B107" s="149">
        <v>2</v>
      </c>
      <c r="C107" s="149"/>
      <c r="D107" s="150">
        <v>0</v>
      </c>
    </row>
    <row r="108" spans="1:4" ht="27.75" customHeight="1" x14ac:dyDescent="0.2">
      <c r="A108" s="148" t="s">
        <v>890</v>
      </c>
      <c r="B108" s="149">
        <v>2</v>
      </c>
      <c r="C108" s="149"/>
      <c r="D108" s="150">
        <v>0</v>
      </c>
    </row>
    <row r="109" spans="1:4" ht="27.75" customHeight="1" x14ac:dyDescent="0.2">
      <c r="A109" s="148" t="s">
        <v>891</v>
      </c>
      <c r="B109" s="149">
        <v>2</v>
      </c>
      <c r="C109" s="149"/>
      <c r="D109" s="150">
        <v>1.6016544031978299</v>
      </c>
    </row>
    <row r="110" spans="1:4" ht="27.75" customHeight="1" x14ac:dyDescent="0.2">
      <c r="A110" s="148" t="s">
        <v>892</v>
      </c>
      <c r="B110" s="149">
        <v>2</v>
      </c>
      <c r="C110" s="149"/>
      <c r="D110" s="150">
        <v>0</v>
      </c>
    </row>
    <row r="111" spans="1:4" ht="27.75" customHeight="1" x14ac:dyDescent="0.2">
      <c r="A111" s="148" t="s">
        <v>893</v>
      </c>
      <c r="B111" s="149">
        <v>2</v>
      </c>
      <c r="C111" s="149"/>
      <c r="D111" s="150">
        <v>0</v>
      </c>
    </row>
    <row r="112" spans="1:4" ht="27.75" customHeight="1" x14ac:dyDescent="0.2">
      <c r="A112" s="148" t="s">
        <v>894</v>
      </c>
      <c r="B112" s="149">
        <v>2</v>
      </c>
      <c r="C112" s="149"/>
      <c r="D112" s="150">
        <v>0</v>
      </c>
    </row>
    <row r="113" spans="1:4" ht="27.75" customHeight="1" x14ac:dyDescent="0.2">
      <c r="A113" s="148" t="s">
        <v>895</v>
      </c>
      <c r="B113" s="149">
        <v>2</v>
      </c>
      <c r="C113" s="149"/>
      <c r="D113" s="150">
        <v>0</v>
      </c>
    </row>
    <row r="114" spans="1:4" ht="27.75" customHeight="1" x14ac:dyDescent="0.2">
      <c r="A114" s="148" t="s">
        <v>896</v>
      </c>
      <c r="B114" s="149">
        <v>2</v>
      </c>
      <c r="C114" s="149"/>
      <c r="D114" s="150">
        <v>0</v>
      </c>
    </row>
    <row r="115" spans="1:4" ht="27.75" customHeight="1" x14ac:dyDescent="0.2">
      <c r="A115" s="148" t="s">
        <v>897</v>
      </c>
      <c r="B115" s="149">
        <v>2</v>
      </c>
      <c r="C115" s="149"/>
      <c r="D115" s="150">
        <v>0</v>
      </c>
    </row>
    <row r="116" spans="1:4" ht="27.75" customHeight="1" x14ac:dyDescent="0.2">
      <c r="A116" s="148" t="s">
        <v>898</v>
      </c>
      <c r="B116" s="149">
        <v>2</v>
      </c>
      <c r="C116" s="149"/>
      <c r="D116" s="150">
        <v>0</v>
      </c>
    </row>
    <row r="117" spans="1:4" ht="27.75" customHeight="1" x14ac:dyDescent="0.2">
      <c r="A117" s="148" t="s">
        <v>899</v>
      </c>
      <c r="B117" s="149">
        <v>2</v>
      </c>
      <c r="C117" s="149"/>
      <c r="D117" s="150">
        <v>0</v>
      </c>
    </row>
    <row r="118" spans="1:4" ht="27.75" customHeight="1" x14ac:dyDescent="0.2">
      <c r="A118" s="148" t="s">
        <v>900</v>
      </c>
      <c r="B118" s="149">
        <v>2</v>
      </c>
      <c r="C118" s="149"/>
      <c r="D118" s="150">
        <v>0</v>
      </c>
    </row>
    <row r="119" spans="1:4" ht="27.75" customHeight="1" x14ac:dyDescent="0.2">
      <c r="A119" s="148" t="s">
        <v>901</v>
      </c>
      <c r="B119" s="149">
        <v>2</v>
      </c>
      <c r="C119" s="149"/>
      <c r="D119" s="150">
        <v>0</v>
      </c>
    </row>
    <row r="120" spans="1:4" ht="27.75" customHeight="1" x14ac:dyDescent="0.2">
      <c r="A120" s="148" t="s">
        <v>902</v>
      </c>
      <c r="B120" s="149">
        <v>2</v>
      </c>
      <c r="C120" s="149"/>
      <c r="D120" s="150">
        <v>0</v>
      </c>
    </row>
    <row r="121" spans="1:4" ht="27.75" customHeight="1" x14ac:dyDescent="0.2">
      <c r="A121" s="148" t="s">
        <v>903</v>
      </c>
      <c r="B121" s="149">
        <v>2</v>
      </c>
      <c r="C121" s="149"/>
      <c r="D121" s="150">
        <v>0</v>
      </c>
    </row>
    <row r="122" spans="1:4" ht="27.75" customHeight="1" x14ac:dyDescent="0.2">
      <c r="A122" s="148" t="s">
        <v>904</v>
      </c>
      <c r="B122" s="149">
        <v>2</v>
      </c>
      <c r="C122" s="149"/>
      <c r="D122" s="150">
        <v>0</v>
      </c>
    </row>
    <row r="123" spans="1:4" ht="27.75" customHeight="1" x14ac:dyDescent="0.2">
      <c r="A123" s="148" t="s">
        <v>905</v>
      </c>
      <c r="B123" s="149">
        <v>2</v>
      </c>
      <c r="C123" s="149"/>
      <c r="D123" s="150">
        <v>0</v>
      </c>
    </row>
    <row r="124" spans="1:4" ht="27.75" customHeight="1" x14ac:dyDescent="0.2">
      <c r="A124" s="148" t="s">
        <v>906</v>
      </c>
      <c r="B124" s="149">
        <v>2</v>
      </c>
      <c r="C124" s="149"/>
      <c r="D124" s="150">
        <v>0</v>
      </c>
    </row>
    <row r="125" spans="1:4" ht="27.75" customHeight="1" x14ac:dyDescent="0.2">
      <c r="A125" s="148" t="s">
        <v>907</v>
      </c>
      <c r="B125" s="149">
        <v>2</v>
      </c>
      <c r="C125" s="149"/>
      <c r="D125" s="150">
        <v>0</v>
      </c>
    </row>
    <row r="126" spans="1:4" ht="27.75" customHeight="1" x14ac:dyDescent="0.2">
      <c r="A126" s="148" t="s">
        <v>908</v>
      </c>
      <c r="B126" s="149">
        <v>2</v>
      </c>
      <c r="C126" s="149"/>
      <c r="D126" s="150">
        <v>0</v>
      </c>
    </row>
    <row r="127" spans="1:4" ht="27.75" customHeight="1" x14ac:dyDescent="0.2">
      <c r="A127" s="148" t="s">
        <v>909</v>
      </c>
      <c r="B127" s="149">
        <v>2</v>
      </c>
      <c r="C127" s="149"/>
      <c r="D127" s="150">
        <v>0</v>
      </c>
    </row>
    <row r="128" spans="1:4" ht="27.75" customHeight="1" x14ac:dyDescent="0.2">
      <c r="A128" s="148" t="s">
        <v>910</v>
      </c>
      <c r="B128" s="149">
        <v>2</v>
      </c>
      <c r="C128" s="149"/>
      <c r="D128" s="150">
        <v>0</v>
      </c>
    </row>
    <row r="129" spans="1:4" ht="27.75" customHeight="1" x14ac:dyDescent="0.2">
      <c r="A129" s="148" t="s">
        <v>911</v>
      </c>
      <c r="B129" s="149">
        <v>2</v>
      </c>
      <c r="C129" s="149"/>
      <c r="D129" s="150">
        <v>0</v>
      </c>
    </row>
    <row r="130" spans="1:4" ht="27.75" customHeight="1" x14ac:dyDescent="0.2">
      <c r="A130" s="148" t="s">
        <v>912</v>
      </c>
      <c r="B130" s="149">
        <v>2</v>
      </c>
      <c r="C130" s="149"/>
      <c r="D130" s="150">
        <v>0</v>
      </c>
    </row>
    <row r="131" spans="1:4" ht="27.75" customHeight="1" x14ac:dyDescent="0.2">
      <c r="A131" s="148" t="s">
        <v>913</v>
      </c>
      <c r="B131" s="149">
        <v>2</v>
      </c>
      <c r="C131" s="149"/>
      <c r="D131" s="150">
        <v>0</v>
      </c>
    </row>
    <row r="132" spans="1:4" ht="27.75" customHeight="1" x14ac:dyDescent="0.2">
      <c r="A132" s="148" t="s">
        <v>914</v>
      </c>
      <c r="B132" s="149">
        <v>2</v>
      </c>
      <c r="C132" s="149"/>
      <c r="D132" s="150">
        <v>0</v>
      </c>
    </row>
    <row r="133" spans="1:4" ht="27.75" customHeight="1" x14ac:dyDescent="0.2">
      <c r="A133" s="148" t="s">
        <v>915</v>
      </c>
      <c r="B133" s="149">
        <v>2</v>
      </c>
      <c r="C133" s="149"/>
      <c r="D133" s="150">
        <v>0</v>
      </c>
    </row>
    <row r="134" spans="1:4" ht="27.75" customHeight="1" x14ac:dyDescent="0.2">
      <c r="A134" s="148" t="s">
        <v>916</v>
      </c>
      <c r="B134" s="149">
        <v>2</v>
      </c>
      <c r="C134" s="149"/>
      <c r="D134" s="150">
        <v>0</v>
      </c>
    </row>
    <row r="135" spans="1:4" ht="27.75" customHeight="1" x14ac:dyDescent="0.2">
      <c r="A135" s="148" t="s">
        <v>917</v>
      </c>
      <c r="B135" s="149">
        <v>2</v>
      </c>
      <c r="C135" s="149"/>
      <c r="D135" s="150">
        <v>0</v>
      </c>
    </row>
    <row r="136" spans="1:4" ht="27.75" customHeight="1" x14ac:dyDescent="0.2">
      <c r="A136" s="148" t="s">
        <v>918</v>
      </c>
      <c r="B136" s="149">
        <v>2</v>
      </c>
      <c r="C136" s="149"/>
      <c r="D136" s="150">
        <v>0</v>
      </c>
    </row>
    <row r="137" spans="1:4" ht="27.75" customHeight="1" x14ac:dyDescent="0.2">
      <c r="A137" s="148" t="s">
        <v>919</v>
      </c>
      <c r="B137" s="149">
        <v>2</v>
      </c>
      <c r="C137" s="149"/>
      <c r="D137" s="150">
        <v>0</v>
      </c>
    </row>
    <row r="138" spans="1:4" ht="27.75" customHeight="1" x14ac:dyDescent="0.2">
      <c r="A138" s="148" t="s">
        <v>920</v>
      </c>
      <c r="B138" s="149">
        <v>2</v>
      </c>
      <c r="C138" s="149"/>
      <c r="D138" s="150">
        <v>0</v>
      </c>
    </row>
    <row r="139" spans="1:4" ht="27.75" customHeight="1" x14ac:dyDescent="0.2">
      <c r="A139" s="148" t="s">
        <v>921</v>
      </c>
      <c r="B139" s="149">
        <v>2</v>
      </c>
      <c r="C139" s="149"/>
      <c r="D139" s="150">
        <v>0</v>
      </c>
    </row>
    <row r="140" spans="1:4" ht="27.75" customHeight="1" x14ac:dyDescent="0.2">
      <c r="A140" s="148" t="s">
        <v>922</v>
      </c>
      <c r="B140" s="149">
        <v>2</v>
      </c>
      <c r="C140" s="149"/>
      <c r="D140" s="150">
        <v>0</v>
      </c>
    </row>
    <row r="141" spans="1:4" ht="27.75" customHeight="1" x14ac:dyDescent="0.2">
      <c r="A141" s="148" t="s">
        <v>923</v>
      </c>
      <c r="B141" s="149">
        <v>2</v>
      </c>
      <c r="C141" s="149"/>
      <c r="D141" s="150">
        <v>0</v>
      </c>
    </row>
    <row r="142" spans="1:4" ht="27.75" customHeight="1" x14ac:dyDescent="0.2">
      <c r="A142" s="148" t="s">
        <v>924</v>
      </c>
      <c r="B142" s="149">
        <v>2</v>
      </c>
      <c r="C142" s="149"/>
      <c r="D142" s="150">
        <v>7.0164212425786703</v>
      </c>
    </row>
    <row r="143" spans="1:4" ht="27.75" customHeight="1" x14ac:dyDescent="0.2">
      <c r="A143" s="148" t="s">
        <v>925</v>
      </c>
      <c r="B143" s="149">
        <v>2</v>
      </c>
      <c r="C143" s="149"/>
      <c r="D143" s="150">
        <v>0</v>
      </c>
    </row>
    <row r="144" spans="1:4" ht="27.75" customHeight="1" x14ac:dyDescent="0.2">
      <c r="A144" s="148" t="s">
        <v>926</v>
      </c>
      <c r="B144" s="149">
        <v>2</v>
      </c>
      <c r="C144" s="149"/>
      <c r="D144" s="150">
        <v>0</v>
      </c>
    </row>
    <row r="145" spans="1:4" ht="27.75" customHeight="1" x14ac:dyDescent="0.2">
      <c r="A145" s="148" t="s">
        <v>927</v>
      </c>
      <c r="B145" s="149">
        <v>2</v>
      </c>
      <c r="C145" s="149"/>
      <c r="D145" s="150">
        <v>0</v>
      </c>
    </row>
    <row r="146" spans="1:4" ht="27.75" customHeight="1" x14ac:dyDescent="0.2">
      <c r="A146" s="148" t="s">
        <v>928</v>
      </c>
      <c r="B146" s="149">
        <v>2</v>
      </c>
      <c r="C146" s="149"/>
      <c r="D146" s="150">
        <v>0</v>
      </c>
    </row>
    <row r="147" spans="1:4" ht="27.75" customHeight="1" x14ac:dyDescent="0.2">
      <c r="A147" s="148" t="s">
        <v>929</v>
      </c>
      <c r="B147" s="149">
        <v>2</v>
      </c>
      <c r="C147" s="149"/>
      <c r="D147" s="150">
        <v>0</v>
      </c>
    </row>
    <row r="148" spans="1:4" ht="27.75" customHeight="1" x14ac:dyDescent="0.2">
      <c r="A148" s="148" t="s">
        <v>930</v>
      </c>
      <c r="B148" s="149">
        <v>2</v>
      </c>
      <c r="C148" s="149"/>
      <c r="D148" s="150">
        <v>0</v>
      </c>
    </row>
    <row r="149" spans="1:4" ht="27.75" customHeight="1" x14ac:dyDescent="0.2">
      <c r="A149" s="148" t="s">
        <v>931</v>
      </c>
      <c r="B149" s="149">
        <v>2</v>
      </c>
      <c r="C149" s="149"/>
      <c r="D149" s="150">
        <v>0</v>
      </c>
    </row>
    <row r="150" spans="1:4" ht="27.75" customHeight="1" x14ac:dyDescent="0.2">
      <c r="A150" s="148" t="s">
        <v>932</v>
      </c>
      <c r="B150" s="149">
        <v>2</v>
      </c>
      <c r="C150" s="149"/>
      <c r="D150" s="150">
        <v>0</v>
      </c>
    </row>
    <row r="151" spans="1:4" ht="27.75" customHeight="1" x14ac:dyDescent="0.2">
      <c r="A151" s="148" t="s">
        <v>933</v>
      </c>
      <c r="B151" s="149">
        <v>2</v>
      </c>
      <c r="C151" s="149"/>
      <c r="D151" s="150">
        <v>0</v>
      </c>
    </row>
    <row r="152" spans="1:4" ht="27.75" customHeight="1" x14ac:dyDescent="0.2">
      <c r="A152" s="148" t="s">
        <v>934</v>
      </c>
      <c r="B152" s="149">
        <v>2</v>
      </c>
      <c r="C152" s="149"/>
      <c r="D152" s="150">
        <v>0</v>
      </c>
    </row>
    <row r="153" spans="1:4" ht="27.75" customHeight="1" x14ac:dyDescent="0.2">
      <c r="A153" s="148" t="s">
        <v>935</v>
      </c>
      <c r="B153" s="149">
        <v>2</v>
      </c>
      <c r="C153" s="149"/>
      <c r="D153" s="150">
        <v>0</v>
      </c>
    </row>
    <row r="154" spans="1:4" ht="27.75" customHeight="1" x14ac:dyDescent="0.2">
      <c r="A154" s="148" t="s">
        <v>936</v>
      </c>
      <c r="B154" s="149">
        <v>2</v>
      </c>
      <c r="C154" s="149"/>
      <c r="D154" s="150">
        <v>0</v>
      </c>
    </row>
    <row r="155" spans="1:4" ht="27.75" customHeight="1" x14ac:dyDescent="0.2">
      <c r="A155" s="148" t="s">
        <v>937</v>
      </c>
      <c r="B155" s="149">
        <v>2</v>
      </c>
      <c r="C155" s="149"/>
      <c r="D155" s="150">
        <v>0</v>
      </c>
    </row>
    <row r="156" spans="1:4" ht="27.75" customHeight="1" x14ac:dyDescent="0.2">
      <c r="A156" s="148" t="s">
        <v>938</v>
      </c>
      <c r="B156" s="149">
        <v>2</v>
      </c>
      <c r="C156" s="149"/>
      <c r="D156" s="150">
        <v>0</v>
      </c>
    </row>
    <row r="157" spans="1:4" ht="27.75" customHeight="1" x14ac:dyDescent="0.2">
      <c r="A157" s="148" t="s">
        <v>939</v>
      </c>
      <c r="B157" s="149">
        <v>2</v>
      </c>
      <c r="C157" s="149"/>
      <c r="D157" s="150">
        <v>0</v>
      </c>
    </row>
    <row r="158" spans="1:4" ht="27.75" customHeight="1" x14ac:dyDescent="0.2">
      <c r="A158" s="148" t="s">
        <v>940</v>
      </c>
      <c r="B158" s="149">
        <v>2</v>
      </c>
      <c r="C158" s="149"/>
      <c r="D158" s="150">
        <v>0</v>
      </c>
    </row>
    <row r="159" spans="1:4" ht="27.75" customHeight="1" x14ac:dyDescent="0.2">
      <c r="A159" s="148" t="s">
        <v>941</v>
      </c>
      <c r="B159" s="149">
        <v>2</v>
      </c>
      <c r="C159" s="149"/>
      <c r="D159" s="150">
        <v>0</v>
      </c>
    </row>
    <row r="160" spans="1:4" ht="27.75" customHeight="1" x14ac:dyDescent="0.2">
      <c r="A160" s="148" t="s">
        <v>942</v>
      </c>
      <c r="B160" s="149">
        <v>2</v>
      </c>
      <c r="C160" s="149"/>
      <c r="D160" s="150">
        <v>0</v>
      </c>
    </row>
    <row r="161" spans="1:4" ht="27.75" customHeight="1" x14ac:dyDescent="0.2">
      <c r="A161" s="148" t="s">
        <v>943</v>
      </c>
      <c r="B161" s="149">
        <v>2</v>
      </c>
      <c r="C161" s="149"/>
      <c r="D161" s="150">
        <v>0</v>
      </c>
    </row>
    <row r="162" spans="1:4" ht="27.75" customHeight="1" x14ac:dyDescent="0.2">
      <c r="A162" s="148" t="s">
        <v>944</v>
      </c>
      <c r="B162" s="149">
        <v>2</v>
      </c>
      <c r="C162" s="149"/>
      <c r="D162" s="150">
        <v>0</v>
      </c>
    </row>
    <row r="163" spans="1:4" ht="27.75" customHeight="1" x14ac:dyDescent="0.2">
      <c r="A163" s="148" t="s">
        <v>945</v>
      </c>
      <c r="B163" s="149">
        <v>2</v>
      </c>
      <c r="C163" s="149"/>
      <c r="D163" s="150">
        <v>0</v>
      </c>
    </row>
    <row r="164" spans="1:4" ht="27.75" customHeight="1" x14ac:dyDescent="0.2">
      <c r="A164" s="148" t="s">
        <v>946</v>
      </c>
      <c r="B164" s="149">
        <v>2</v>
      </c>
      <c r="C164" s="149"/>
      <c r="D164" s="150">
        <v>0</v>
      </c>
    </row>
    <row r="165" spans="1:4" ht="27.75" customHeight="1" x14ac:dyDescent="0.2">
      <c r="A165" s="148" t="s">
        <v>947</v>
      </c>
      <c r="B165" s="149">
        <v>2</v>
      </c>
      <c r="C165" s="149"/>
      <c r="D165" s="150">
        <v>0</v>
      </c>
    </row>
    <row r="166" spans="1:4" ht="27.75" customHeight="1" x14ac:dyDescent="0.2">
      <c r="A166" s="148" t="s">
        <v>948</v>
      </c>
      <c r="B166" s="149">
        <v>2</v>
      </c>
      <c r="C166" s="149"/>
      <c r="D166" s="150">
        <v>0</v>
      </c>
    </row>
    <row r="167" spans="1:4" ht="27.75" customHeight="1" x14ac:dyDescent="0.2">
      <c r="A167" s="148" t="s">
        <v>949</v>
      </c>
      <c r="B167" s="149">
        <v>2</v>
      </c>
      <c r="C167" s="149"/>
      <c r="D167" s="150">
        <v>0</v>
      </c>
    </row>
    <row r="168" spans="1:4" ht="27.75" customHeight="1" x14ac:dyDescent="0.2">
      <c r="A168" s="148" t="s">
        <v>950</v>
      </c>
      <c r="B168" s="149">
        <v>2</v>
      </c>
      <c r="C168" s="149"/>
      <c r="D168" s="150">
        <v>0</v>
      </c>
    </row>
    <row r="169" spans="1:4" ht="27.75" customHeight="1" x14ac:dyDescent="0.2">
      <c r="A169" s="148" t="s">
        <v>951</v>
      </c>
      <c r="B169" s="149">
        <v>2</v>
      </c>
      <c r="C169" s="149"/>
      <c r="D169" s="150">
        <v>0</v>
      </c>
    </row>
    <row r="170" spans="1:4" ht="27.75" customHeight="1" x14ac:dyDescent="0.2">
      <c r="A170" s="148" t="s">
        <v>952</v>
      </c>
      <c r="B170" s="149">
        <v>2</v>
      </c>
      <c r="C170" s="149"/>
      <c r="D170" s="150">
        <v>0</v>
      </c>
    </row>
    <row r="171" spans="1:4" ht="27.75" customHeight="1" x14ac:dyDescent="0.2">
      <c r="A171" s="148" t="s">
        <v>953</v>
      </c>
      <c r="B171" s="149">
        <v>2</v>
      </c>
      <c r="C171" s="149"/>
      <c r="D171" s="150">
        <v>0</v>
      </c>
    </row>
    <row r="172" spans="1:4" ht="27.75" customHeight="1" x14ac:dyDescent="0.2">
      <c r="A172" s="148" t="s">
        <v>954</v>
      </c>
      <c r="B172" s="149">
        <v>2</v>
      </c>
      <c r="C172" s="149"/>
      <c r="D172" s="150">
        <v>0</v>
      </c>
    </row>
    <row r="173" spans="1:4" ht="27.75" customHeight="1" x14ac:dyDescent="0.2">
      <c r="A173" s="148" t="s">
        <v>955</v>
      </c>
      <c r="B173" s="149">
        <v>2</v>
      </c>
      <c r="C173" s="149"/>
      <c r="D173" s="150">
        <v>0</v>
      </c>
    </row>
    <row r="174" spans="1:4" ht="27.75" customHeight="1" x14ac:dyDescent="0.2">
      <c r="A174" s="148" t="s">
        <v>956</v>
      </c>
      <c r="B174" s="149">
        <v>2</v>
      </c>
      <c r="C174" s="149"/>
      <c r="D174" s="150">
        <v>0</v>
      </c>
    </row>
    <row r="175" spans="1:4" ht="27.75" customHeight="1" x14ac:dyDescent="0.2">
      <c r="A175" s="148" t="s">
        <v>957</v>
      </c>
      <c r="B175" s="149">
        <v>2</v>
      </c>
      <c r="C175" s="149"/>
      <c r="D175" s="150">
        <v>0</v>
      </c>
    </row>
    <row r="176" spans="1:4" ht="27.75" customHeight="1" x14ac:dyDescent="0.2">
      <c r="A176" s="148" t="s">
        <v>958</v>
      </c>
      <c r="B176" s="149">
        <v>2</v>
      </c>
      <c r="C176" s="149"/>
      <c r="D176" s="150">
        <v>0</v>
      </c>
    </row>
    <row r="177" spans="1:4" ht="27.75" customHeight="1" x14ac:dyDescent="0.2">
      <c r="A177" s="148" t="s">
        <v>959</v>
      </c>
      <c r="B177" s="149">
        <v>2</v>
      </c>
      <c r="C177" s="149"/>
      <c r="D177" s="150">
        <v>0</v>
      </c>
    </row>
    <row r="178" spans="1:4" ht="27.75" customHeight="1" x14ac:dyDescent="0.2">
      <c r="A178" s="148" t="s">
        <v>960</v>
      </c>
      <c r="B178" s="149">
        <v>2</v>
      </c>
      <c r="C178" s="149"/>
      <c r="D178" s="150">
        <v>0</v>
      </c>
    </row>
    <row r="179" spans="1:4" ht="27.75" customHeight="1" x14ac:dyDescent="0.2">
      <c r="A179" s="148" t="s">
        <v>961</v>
      </c>
      <c r="B179" s="149">
        <v>2</v>
      </c>
      <c r="C179" s="149"/>
      <c r="D179" s="150">
        <v>0</v>
      </c>
    </row>
    <row r="180" spans="1:4" ht="27.75" customHeight="1" x14ac:dyDescent="0.2">
      <c r="A180" s="148" t="s">
        <v>962</v>
      </c>
      <c r="B180" s="149">
        <v>2</v>
      </c>
      <c r="C180" s="149"/>
      <c r="D180" s="150">
        <v>0</v>
      </c>
    </row>
    <row r="181" spans="1:4" ht="27.75" customHeight="1" x14ac:dyDescent="0.2">
      <c r="A181" s="148" t="s">
        <v>963</v>
      </c>
      <c r="B181" s="149">
        <v>2</v>
      </c>
      <c r="C181" s="149"/>
      <c r="D181" s="150">
        <v>0</v>
      </c>
    </row>
    <row r="182" spans="1:4" ht="27.75" customHeight="1" x14ac:dyDescent="0.2">
      <c r="A182" s="148" t="s">
        <v>964</v>
      </c>
      <c r="B182" s="149">
        <v>2</v>
      </c>
      <c r="C182" s="149"/>
      <c r="D182" s="150">
        <v>0</v>
      </c>
    </row>
    <row r="183" spans="1:4" ht="27.75" customHeight="1" x14ac:dyDescent="0.2">
      <c r="A183" s="148" t="s">
        <v>965</v>
      </c>
      <c r="B183" s="149">
        <v>2</v>
      </c>
      <c r="C183" s="149"/>
      <c r="D183" s="150">
        <v>0</v>
      </c>
    </row>
    <row r="184" spans="1:4" ht="27.75" customHeight="1" x14ac:dyDescent="0.2">
      <c r="A184" s="148" t="s">
        <v>966</v>
      </c>
      <c r="B184" s="149">
        <v>2</v>
      </c>
      <c r="C184" s="149"/>
      <c r="D184" s="150">
        <v>0</v>
      </c>
    </row>
    <row r="185" spans="1:4" ht="27.75" customHeight="1" x14ac:dyDescent="0.2">
      <c r="A185" s="148" t="s">
        <v>967</v>
      </c>
      <c r="B185" s="149">
        <v>2</v>
      </c>
      <c r="C185" s="149"/>
      <c r="D185" s="150">
        <v>0</v>
      </c>
    </row>
    <row r="186" spans="1:4" ht="27.75" customHeight="1" x14ac:dyDescent="0.2">
      <c r="A186" s="148" t="s">
        <v>968</v>
      </c>
      <c r="B186" s="149">
        <v>2</v>
      </c>
      <c r="C186" s="149"/>
      <c r="D186" s="150">
        <v>0</v>
      </c>
    </row>
    <row r="187" spans="1:4" ht="27.75" customHeight="1" x14ac:dyDescent="0.2">
      <c r="A187" s="148" t="s">
        <v>969</v>
      </c>
      <c r="B187" s="149">
        <v>2</v>
      </c>
      <c r="C187" s="149"/>
      <c r="D187" s="150">
        <v>0</v>
      </c>
    </row>
    <row r="188" spans="1:4" ht="27.75" customHeight="1" x14ac:dyDescent="0.2">
      <c r="A188" s="148" t="s">
        <v>970</v>
      </c>
      <c r="B188" s="149">
        <v>2</v>
      </c>
      <c r="C188" s="149"/>
      <c r="D188" s="150">
        <v>0</v>
      </c>
    </row>
    <row r="189" spans="1:4" ht="27.75" customHeight="1" x14ac:dyDescent="0.2">
      <c r="A189" s="148" t="s">
        <v>971</v>
      </c>
      <c r="B189" s="149">
        <v>2</v>
      </c>
      <c r="C189" s="149"/>
      <c r="D189" s="150">
        <v>0</v>
      </c>
    </row>
    <row r="190" spans="1:4" ht="27.75" customHeight="1" x14ac:dyDescent="0.2">
      <c r="A190" s="148" t="s">
        <v>972</v>
      </c>
      <c r="B190" s="149">
        <v>2</v>
      </c>
      <c r="C190" s="149"/>
      <c r="D190" s="150">
        <v>0</v>
      </c>
    </row>
    <row r="191" spans="1:4" ht="27.75" customHeight="1" x14ac:dyDescent="0.2">
      <c r="A191" s="148" t="s">
        <v>973</v>
      </c>
      <c r="B191" s="149">
        <v>2</v>
      </c>
      <c r="C191" s="149"/>
      <c r="D191" s="150">
        <v>0</v>
      </c>
    </row>
    <row r="192" spans="1:4" ht="27.75" customHeight="1" x14ac:dyDescent="0.2">
      <c r="A192" s="148" t="s">
        <v>974</v>
      </c>
      <c r="B192" s="149">
        <v>2</v>
      </c>
      <c r="C192" s="149"/>
      <c r="D192" s="150">
        <v>0</v>
      </c>
    </row>
    <row r="193" spans="1:4" ht="27.75" customHeight="1" x14ac:dyDescent="0.2">
      <c r="A193" s="148" t="s">
        <v>975</v>
      </c>
      <c r="B193" s="149">
        <v>2</v>
      </c>
      <c r="C193" s="149"/>
      <c r="D193" s="150">
        <v>0</v>
      </c>
    </row>
    <row r="194" spans="1:4" ht="27.75" customHeight="1" x14ac:dyDescent="0.2">
      <c r="A194" s="148" t="s">
        <v>976</v>
      </c>
      <c r="B194" s="149">
        <v>2</v>
      </c>
      <c r="C194" s="149"/>
      <c r="D194" s="150">
        <v>0</v>
      </c>
    </row>
    <row r="195" spans="1:4" ht="27.75" customHeight="1" x14ac:dyDescent="0.2">
      <c r="A195" s="148" t="s">
        <v>977</v>
      </c>
      <c r="B195" s="149">
        <v>2</v>
      </c>
      <c r="C195" s="149"/>
      <c r="D195" s="150">
        <v>0</v>
      </c>
    </row>
    <row r="196" spans="1:4" ht="27.75" customHeight="1" x14ac:dyDescent="0.2">
      <c r="A196" s="148" t="s">
        <v>978</v>
      </c>
      <c r="B196" s="149">
        <v>2</v>
      </c>
      <c r="C196" s="149"/>
      <c r="D196" s="150">
        <v>0</v>
      </c>
    </row>
    <row r="197" spans="1:4" ht="27.75" customHeight="1" x14ac:dyDescent="0.2">
      <c r="A197" s="148" t="s">
        <v>979</v>
      </c>
      <c r="B197" s="149">
        <v>2</v>
      </c>
      <c r="C197" s="149"/>
      <c r="D197" s="150">
        <v>0</v>
      </c>
    </row>
    <row r="198" spans="1:4" ht="27.75" customHeight="1" x14ac:dyDescent="0.2">
      <c r="A198" s="148" t="s">
        <v>980</v>
      </c>
      <c r="B198" s="149">
        <v>2</v>
      </c>
      <c r="C198" s="149"/>
      <c r="D198" s="150">
        <v>0</v>
      </c>
    </row>
    <row r="199" spans="1:4" ht="27.75" customHeight="1" x14ac:dyDescent="0.2">
      <c r="A199" s="148" t="s">
        <v>981</v>
      </c>
      <c r="B199" s="149">
        <v>2</v>
      </c>
      <c r="C199" s="149"/>
      <c r="D199" s="150">
        <v>0</v>
      </c>
    </row>
    <row r="200" spans="1:4" ht="27.75" customHeight="1" x14ac:dyDescent="0.2">
      <c r="A200" s="148" t="s">
        <v>982</v>
      </c>
      <c r="B200" s="149">
        <v>2</v>
      </c>
      <c r="C200" s="149"/>
      <c r="D200" s="150">
        <v>0</v>
      </c>
    </row>
    <row r="201" spans="1:4" ht="27.75" customHeight="1" x14ac:dyDescent="0.2">
      <c r="A201" s="148" t="s">
        <v>983</v>
      </c>
      <c r="B201" s="149">
        <v>2</v>
      </c>
      <c r="C201" s="149"/>
      <c r="D201" s="150">
        <v>0</v>
      </c>
    </row>
    <row r="202" spans="1:4" ht="27.75" customHeight="1" x14ac:dyDescent="0.2">
      <c r="A202" s="148" t="s">
        <v>984</v>
      </c>
      <c r="B202" s="149">
        <v>2</v>
      </c>
      <c r="C202" s="149"/>
      <c r="D202" s="150">
        <v>0</v>
      </c>
    </row>
    <row r="203" spans="1:4" ht="27.75" customHeight="1" x14ac:dyDescent="0.2">
      <c r="A203" s="148" t="s">
        <v>985</v>
      </c>
      <c r="B203" s="149">
        <v>2</v>
      </c>
      <c r="C203" s="149"/>
      <c r="D203" s="150">
        <v>0</v>
      </c>
    </row>
    <row r="204" spans="1:4" ht="27.75" customHeight="1" x14ac:dyDescent="0.2">
      <c r="A204" s="148" t="s">
        <v>986</v>
      </c>
      <c r="B204" s="149">
        <v>2</v>
      </c>
      <c r="C204" s="149"/>
      <c r="D204" s="150">
        <v>0</v>
      </c>
    </row>
    <row r="205" spans="1:4" ht="27.75" customHeight="1" x14ac:dyDescent="0.2">
      <c r="A205" s="148" t="s">
        <v>987</v>
      </c>
      <c r="B205" s="149">
        <v>2</v>
      </c>
      <c r="C205" s="149"/>
      <c r="D205" s="150">
        <v>0</v>
      </c>
    </row>
    <row r="206" spans="1:4" ht="27.75" customHeight="1" x14ac:dyDescent="0.2">
      <c r="A206" s="148" t="s">
        <v>988</v>
      </c>
      <c r="B206" s="149">
        <v>2</v>
      </c>
      <c r="C206" s="149"/>
      <c r="D206" s="150">
        <v>0</v>
      </c>
    </row>
    <row r="207" spans="1:4" ht="27.75" customHeight="1" x14ac:dyDescent="0.2">
      <c r="A207" s="148" t="s">
        <v>989</v>
      </c>
      <c r="B207" s="149">
        <v>2</v>
      </c>
      <c r="C207" s="149"/>
      <c r="D207" s="150">
        <v>0</v>
      </c>
    </row>
    <row r="208" spans="1:4" ht="27.75" customHeight="1" x14ac:dyDescent="0.2">
      <c r="A208" s="148" t="s">
        <v>990</v>
      </c>
      <c r="B208" s="149">
        <v>2</v>
      </c>
      <c r="C208" s="149"/>
      <c r="D208" s="150">
        <v>0</v>
      </c>
    </row>
    <row r="209" spans="1:4" ht="27.75" customHeight="1" x14ac:dyDescent="0.2">
      <c r="A209" s="148" t="s">
        <v>991</v>
      </c>
      <c r="B209" s="149">
        <v>2</v>
      </c>
      <c r="C209" s="149"/>
      <c r="D209" s="150">
        <v>0</v>
      </c>
    </row>
    <row r="210" spans="1:4" ht="27.75" customHeight="1" x14ac:dyDescent="0.2">
      <c r="A210" s="148" t="s">
        <v>992</v>
      </c>
      <c r="B210" s="149">
        <v>2</v>
      </c>
      <c r="C210" s="149"/>
      <c r="D210" s="150">
        <v>0</v>
      </c>
    </row>
    <row r="211" spans="1:4" ht="27.75" customHeight="1" x14ac:dyDescent="0.2">
      <c r="A211" s="148" t="s">
        <v>993</v>
      </c>
      <c r="B211" s="149">
        <v>2</v>
      </c>
      <c r="C211" s="149"/>
      <c r="D211" s="150">
        <v>0</v>
      </c>
    </row>
    <row r="212" spans="1:4" ht="27.75" customHeight="1" x14ac:dyDescent="0.2">
      <c r="A212" s="148" t="s">
        <v>994</v>
      </c>
      <c r="B212" s="149">
        <v>2</v>
      </c>
      <c r="C212" s="149"/>
      <c r="D212" s="150">
        <v>0</v>
      </c>
    </row>
    <row r="213" spans="1:4" ht="27.75" customHeight="1" x14ac:dyDescent="0.2">
      <c r="A213" s="148" t="s">
        <v>995</v>
      </c>
      <c r="B213" s="149">
        <v>2</v>
      </c>
      <c r="C213" s="149"/>
      <c r="D213" s="150">
        <v>0</v>
      </c>
    </row>
    <row r="214" spans="1:4" ht="27.75" customHeight="1" x14ac:dyDescent="0.2">
      <c r="A214" s="148" t="s">
        <v>996</v>
      </c>
      <c r="B214" s="149">
        <v>2</v>
      </c>
      <c r="C214" s="149"/>
      <c r="D214" s="150">
        <v>0</v>
      </c>
    </row>
    <row r="215" spans="1:4" ht="27.75" customHeight="1" x14ac:dyDescent="0.2">
      <c r="A215" s="148" t="s">
        <v>997</v>
      </c>
      <c r="B215" s="149">
        <v>2</v>
      </c>
      <c r="C215" s="149"/>
      <c r="D215" s="150">
        <v>0</v>
      </c>
    </row>
    <row r="216" spans="1:4" ht="27.75" customHeight="1" x14ac:dyDescent="0.2">
      <c r="A216" s="148" t="s">
        <v>998</v>
      </c>
      <c r="B216" s="149">
        <v>2</v>
      </c>
      <c r="C216" s="149"/>
      <c r="D216" s="150">
        <v>0</v>
      </c>
    </row>
    <row r="217" spans="1:4" ht="27.75" customHeight="1" x14ac:dyDescent="0.2">
      <c r="A217" s="148" t="s">
        <v>999</v>
      </c>
      <c r="B217" s="149">
        <v>2</v>
      </c>
      <c r="C217" s="149"/>
      <c r="D217" s="150">
        <v>0</v>
      </c>
    </row>
    <row r="218" spans="1:4" ht="27.75" customHeight="1" x14ac:dyDescent="0.2">
      <c r="A218" s="148" t="s">
        <v>1000</v>
      </c>
      <c r="B218" s="149">
        <v>2</v>
      </c>
      <c r="C218" s="149"/>
      <c r="D218" s="150">
        <v>0</v>
      </c>
    </row>
    <row r="219" spans="1:4" ht="27.75" customHeight="1" x14ac:dyDescent="0.2">
      <c r="A219" s="148" t="s">
        <v>1001</v>
      </c>
      <c r="B219" s="149">
        <v>2</v>
      </c>
      <c r="C219" s="149"/>
      <c r="D219" s="150">
        <v>0</v>
      </c>
    </row>
    <row r="220" spans="1:4" ht="27.75" customHeight="1" x14ac:dyDescent="0.2">
      <c r="A220" s="148" t="s">
        <v>1002</v>
      </c>
      <c r="B220" s="149">
        <v>2</v>
      </c>
      <c r="C220" s="149"/>
      <c r="D220" s="150">
        <v>0</v>
      </c>
    </row>
    <row r="221" spans="1:4" ht="27.75" customHeight="1" x14ac:dyDescent="0.2">
      <c r="A221" s="148" t="s">
        <v>1003</v>
      </c>
      <c r="B221" s="149">
        <v>2</v>
      </c>
      <c r="C221" s="149"/>
      <c r="D221" s="150">
        <v>0</v>
      </c>
    </row>
    <row r="222" spans="1:4" ht="27.75" customHeight="1" x14ac:dyDescent="0.2">
      <c r="A222" s="148" t="s">
        <v>1004</v>
      </c>
      <c r="B222" s="149">
        <v>2</v>
      </c>
      <c r="C222" s="149"/>
      <c r="D222" s="150">
        <v>0</v>
      </c>
    </row>
    <row r="223" spans="1:4" ht="27.75" customHeight="1" x14ac:dyDescent="0.2">
      <c r="A223" s="148" t="s">
        <v>1005</v>
      </c>
      <c r="B223" s="149">
        <v>2</v>
      </c>
      <c r="C223" s="149"/>
      <c r="D223" s="150">
        <v>0</v>
      </c>
    </row>
    <row r="224" spans="1:4" ht="27.75" customHeight="1" x14ac:dyDescent="0.2">
      <c r="A224" s="148" t="s">
        <v>1006</v>
      </c>
      <c r="B224" s="149">
        <v>2</v>
      </c>
      <c r="C224" s="149"/>
      <c r="D224" s="150">
        <v>0</v>
      </c>
    </row>
    <row r="225" spans="1:4" ht="27.75" customHeight="1" x14ac:dyDescent="0.2">
      <c r="A225" s="148" t="s">
        <v>1007</v>
      </c>
      <c r="B225" s="149">
        <v>2</v>
      </c>
      <c r="C225" s="149"/>
      <c r="D225" s="150">
        <v>0</v>
      </c>
    </row>
    <row r="226" spans="1:4" ht="27.75" customHeight="1" x14ac:dyDescent="0.2">
      <c r="A226" s="148" t="s">
        <v>1008</v>
      </c>
      <c r="B226" s="149">
        <v>2</v>
      </c>
      <c r="C226" s="149"/>
      <c r="D226" s="150">
        <v>0</v>
      </c>
    </row>
    <row r="227" spans="1:4" ht="27.75" customHeight="1" x14ac:dyDescent="0.2">
      <c r="A227" s="148" t="s">
        <v>1009</v>
      </c>
      <c r="B227" s="149">
        <v>2</v>
      </c>
      <c r="C227" s="149"/>
      <c r="D227" s="150">
        <v>0</v>
      </c>
    </row>
    <row r="228" spans="1:4" ht="27.75" customHeight="1" x14ac:dyDescent="0.2">
      <c r="A228" s="148" t="s">
        <v>1010</v>
      </c>
      <c r="B228" s="149">
        <v>2</v>
      </c>
      <c r="C228" s="149"/>
      <c r="D228" s="150">
        <v>0</v>
      </c>
    </row>
    <row r="229" spans="1:4" ht="27.75" customHeight="1" x14ac:dyDescent="0.2">
      <c r="A229" s="148" t="s">
        <v>1011</v>
      </c>
      <c r="B229" s="149">
        <v>2</v>
      </c>
      <c r="C229" s="149"/>
      <c r="D229" s="150">
        <v>0</v>
      </c>
    </row>
    <row r="230" spans="1:4" ht="27.75" customHeight="1" x14ac:dyDescent="0.2">
      <c r="A230" s="148" t="s">
        <v>1012</v>
      </c>
      <c r="B230" s="149">
        <v>2</v>
      </c>
      <c r="C230" s="149"/>
      <c r="D230" s="150">
        <v>0</v>
      </c>
    </row>
    <row r="231" spans="1:4" ht="27.75" customHeight="1" x14ac:dyDescent="0.2">
      <c r="A231" s="148" t="s">
        <v>1013</v>
      </c>
      <c r="B231" s="149">
        <v>3</v>
      </c>
      <c r="C231" s="149"/>
      <c r="D231" s="150">
        <v>0</v>
      </c>
    </row>
    <row r="232" spans="1:4" ht="27.75" customHeight="1" x14ac:dyDescent="0.2">
      <c r="A232" s="148" t="s">
        <v>1014</v>
      </c>
      <c r="B232" s="149">
        <v>3</v>
      </c>
      <c r="C232" s="149"/>
      <c r="D232" s="150">
        <v>0</v>
      </c>
    </row>
    <row r="233" spans="1:4" ht="27.75" customHeight="1" x14ac:dyDescent="0.2">
      <c r="A233" s="148" t="s">
        <v>1015</v>
      </c>
      <c r="B233" s="149">
        <v>3</v>
      </c>
      <c r="C233" s="149"/>
      <c r="D233" s="150">
        <v>0</v>
      </c>
    </row>
    <row r="234" spans="1:4" ht="27.75" customHeight="1" x14ac:dyDescent="0.2">
      <c r="A234" s="148" t="s">
        <v>1016</v>
      </c>
      <c r="B234" s="149">
        <v>3</v>
      </c>
      <c r="C234" s="149"/>
      <c r="D234" s="150">
        <v>8.5463716665865205E-2</v>
      </c>
    </row>
    <row r="235" spans="1:4" ht="27.75" customHeight="1" x14ac:dyDescent="0.2">
      <c r="A235" s="148" t="s">
        <v>1017</v>
      </c>
      <c r="B235" s="149">
        <v>3</v>
      </c>
      <c r="C235" s="149"/>
      <c r="D235" s="150">
        <v>0</v>
      </c>
    </row>
    <row r="236" spans="1:4" ht="27.75" customHeight="1" x14ac:dyDescent="0.2">
      <c r="A236" s="148" t="s">
        <v>1018</v>
      </c>
      <c r="B236" s="149">
        <v>3</v>
      </c>
      <c r="C236" s="149"/>
      <c r="D236" s="150">
        <v>0</v>
      </c>
    </row>
    <row r="237" spans="1:4" ht="27.75" customHeight="1" x14ac:dyDescent="0.2">
      <c r="A237" s="148" t="s">
        <v>1019</v>
      </c>
      <c r="B237" s="149">
        <v>3</v>
      </c>
      <c r="C237" s="149"/>
      <c r="D237" s="150">
        <v>1.9738970887062399</v>
      </c>
    </row>
    <row r="238" spans="1:4" ht="27.75" customHeight="1" x14ac:dyDescent="0.2">
      <c r="A238" s="148" t="s">
        <v>1020</v>
      </c>
      <c r="B238" s="149">
        <v>3</v>
      </c>
      <c r="C238" s="149"/>
      <c r="D238" s="150">
        <v>2.7658197564440399</v>
      </c>
    </row>
    <row r="239" spans="1:4" ht="27.75" customHeight="1" x14ac:dyDescent="0.2">
      <c r="A239" s="148" t="s">
        <v>1021</v>
      </c>
      <c r="B239" s="149">
        <v>3</v>
      </c>
      <c r="C239" s="149"/>
      <c r="D239" s="150">
        <v>0</v>
      </c>
    </row>
    <row r="240" spans="1:4" ht="27.75" customHeight="1" x14ac:dyDescent="0.2">
      <c r="A240" s="148" t="s">
        <v>1022</v>
      </c>
      <c r="B240" s="149">
        <v>3</v>
      </c>
      <c r="C240" s="149"/>
      <c r="D240" s="150">
        <v>1.88375052152508</v>
      </c>
    </row>
    <row r="241" spans="1:4" ht="27.75" customHeight="1" x14ac:dyDescent="0.2">
      <c r="A241" s="148" t="s">
        <v>1023</v>
      </c>
      <c r="B241" s="149">
        <v>3</v>
      </c>
      <c r="C241" s="149"/>
      <c r="D241" s="150">
        <v>0</v>
      </c>
    </row>
    <row r="242" spans="1:4" ht="27.75" customHeight="1" x14ac:dyDescent="0.2">
      <c r="A242" s="148" t="s">
        <v>1024</v>
      </c>
      <c r="B242" s="149">
        <v>3</v>
      </c>
      <c r="C242" s="149"/>
      <c r="D242" s="150">
        <v>2.4396225721422802</v>
      </c>
    </row>
    <row r="243" spans="1:4" ht="27.75" customHeight="1" x14ac:dyDescent="0.2">
      <c r="A243" s="148" t="s">
        <v>1025</v>
      </c>
      <c r="B243" s="149">
        <v>3</v>
      </c>
      <c r="C243" s="149"/>
      <c r="D243" s="150">
        <v>1.21080053708789</v>
      </c>
    </row>
    <row r="244" spans="1:4" ht="27.75" customHeight="1" x14ac:dyDescent="0.2">
      <c r="A244" s="148" t="s">
        <v>1026</v>
      </c>
      <c r="B244" s="149">
        <v>3</v>
      </c>
      <c r="C244" s="149"/>
      <c r="D244" s="150">
        <v>0</v>
      </c>
    </row>
    <row r="245" spans="1:4" ht="27.75" customHeight="1" x14ac:dyDescent="0.2">
      <c r="A245" s="148" t="s">
        <v>1027</v>
      </c>
      <c r="B245" s="149">
        <v>3</v>
      </c>
      <c r="C245" s="149"/>
      <c r="D245" s="150">
        <v>0</v>
      </c>
    </row>
    <row r="246" spans="1:4" ht="27.75" customHeight="1" x14ac:dyDescent="0.2">
      <c r="A246" s="148" t="s">
        <v>1028</v>
      </c>
      <c r="B246" s="149">
        <v>3</v>
      </c>
      <c r="C246" s="149"/>
      <c r="D246" s="150">
        <v>0</v>
      </c>
    </row>
    <row r="247" spans="1:4" ht="27.75" customHeight="1" x14ac:dyDescent="0.2">
      <c r="A247" s="148" t="s">
        <v>1029</v>
      </c>
      <c r="B247" s="149">
        <v>3</v>
      </c>
      <c r="C247" s="149"/>
      <c r="D247" s="150">
        <v>0</v>
      </c>
    </row>
    <row r="248" spans="1:4" ht="27.75" customHeight="1" x14ac:dyDescent="0.2">
      <c r="A248" s="148" t="s">
        <v>1030</v>
      </c>
      <c r="B248" s="149">
        <v>3</v>
      </c>
      <c r="C248" s="149"/>
      <c r="D248" s="150">
        <v>0</v>
      </c>
    </row>
    <row r="249" spans="1:4" ht="27.75" customHeight="1" x14ac:dyDescent="0.2">
      <c r="A249" s="148" t="s">
        <v>1031</v>
      </c>
      <c r="B249" s="149">
        <v>3</v>
      </c>
      <c r="C249" s="149"/>
      <c r="D249" s="150">
        <v>0</v>
      </c>
    </row>
    <row r="250" spans="1:4" ht="27.75" customHeight="1" x14ac:dyDescent="0.2">
      <c r="A250" s="148" t="s">
        <v>1032</v>
      </c>
      <c r="B250" s="149">
        <v>3</v>
      </c>
      <c r="C250" s="149"/>
      <c r="D250" s="150">
        <v>0</v>
      </c>
    </row>
    <row r="251" spans="1:4" ht="27.75" customHeight="1" x14ac:dyDescent="0.2">
      <c r="A251" s="148" t="s">
        <v>1033</v>
      </c>
      <c r="B251" s="149">
        <v>3</v>
      </c>
      <c r="C251" s="149"/>
      <c r="D251" s="150">
        <v>8.3523303138534697</v>
      </c>
    </row>
    <row r="252" spans="1:4" ht="27.75" customHeight="1" x14ac:dyDescent="0.2">
      <c r="A252" s="148" t="s">
        <v>1034</v>
      </c>
      <c r="B252" s="149">
        <v>3</v>
      </c>
      <c r="C252" s="149"/>
      <c r="D252" s="150">
        <v>0</v>
      </c>
    </row>
    <row r="253" spans="1:4" ht="27.75" customHeight="1" x14ac:dyDescent="0.2">
      <c r="A253" s="148" t="s">
        <v>1035</v>
      </c>
      <c r="B253" s="149">
        <v>3</v>
      </c>
      <c r="C253" s="149"/>
      <c r="D253" s="150">
        <v>0</v>
      </c>
    </row>
    <row r="254" spans="1:4" ht="27.75" customHeight="1" x14ac:dyDescent="0.2">
      <c r="A254" s="148" t="s">
        <v>1036</v>
      </c>
      <c r="B254" s="149">
        <v>3</v>
      </c>
      <c r="C254" s="149"/>
      <c r="D254" s="150">
        <v>0</v>
      </c>
    </row>
    <row r="255" spans="1:4" ht="27.75" customHeight="1" x14ac:dyDescent="0.2">
      <c r="A255" s="148" t="s">
        <v>1037</v>
      </c>
      <c r="B255" s="149">
        <v>3</v>
      </c>
      <c r="C255" s="149"/>
      <c r="D255" s="150">
        <v>0</v>
      </c>
    </row>
    <row r="256" spans="1:4" ht="27.75" customHeight="1" x14ac:dyDescent="0.2">
      <c r="A256" s="148" t="s">
        <v>1038</v>
      </c>
      <c r="B256" s="149">
        <v>3</v>
      </c>
      <c r="C256" s="149"/>
      <c r="D256" s="150">
        <v>0</v>
      </c>
    </row>
    <row r="257" spans="1:4" ht="27.75" customHeight="1" x14ac:dyDescent="0.2">
      <c r="A257" s="148" t="s">
        <v>1039</v>
      </c>
      <c r="B257" s="149">
        <v>3</v>
      </c>
      <c r="C257" s="149"/>
      <c r="D257" s="150">
        <v>3.3768355026429502</v>
      </c>
    </row>
    <row r="258" spans="1:4" ht="27.75" customHeight="1" x14ac:dyDescent="0.2">
      <c r="A258" s="148" t="s">
        <v>1040</v>
      </c>
      <c r="B258" s="149">
        <v>3</v>
      </c>
      <c r="C258" s="149"/>
      <c r="D258" s="150">
        <v>0</v>
      </c>
    </row>
    <row r="259" spans="1:4" ht="27.75" customHeight="1" x14ac:dyDescent="0.2">
      <c r="A259" s="148" t="s">
        <v>1041</v>
      </c>
      <c r="B259" s="149">
        <v>3</v>
      </c>
      <c r="C259" s="149"/>
      <c r="D259" s="150">
        <v>0</v>
      </c>
    </row>
    <row r="260" spans="1:4" ht="27.75" customHeight="1" x14ac:dyDescent="0.2">
      <c r="A260" s="148" t="s">
        <v>1042</v>
      </c>
      <c r="B260" s="149">
        <v>3</v>
      </c>
      <c r="C260" s="149"/>
      <c r="D260" s="150">
        <v>0</v>
      </c>
    </row>
    <row r="261" spans="1:4" ht="27.75" customHeight="1" x14ac:dyDescent="0.2">
      <c r="A261" s="148" t="s">
        <v>1043</v>
      </c>
      <c r="B261" s="149">
        <v>3</v>
      </c>
      <c r="C261" s="149"/>
      <c r="D261" s="150">
        <v>0</v>
      </c>
    </row>
    <row r="262" spans="1:4" ht="27.75" customHeight="1" x14ac:dyDescent="0.2">
      <c r="A262" s="148" t="s">
        <v>1044</v>
      </c>
      <c r="B262" s="149">
        <v>3</v>
      </c>
      <c r="C262" s="149"/>
      <c r="D262" s="150">
        <v>0</v>
      </c>
    </row>
    <row r="263" spans="1:4" ht="27.75" customHeight="1" x14ac:dyDescent="0.2">
      <c r="A263" s="148" t="s">
        <v>1045</v>
      </c>
      <c r="B263" s="149">
        <v>3</v>
      </c>
      <c r="C263" s="149"/>
      <c r="D263" s="150">
        <v>0</v>
      </c>
    </row>
    <row r="264" spans="1:4" ht="27.75" customHeight="1" x14ac:dyDescent="0.2">
      <c r="A264" s="148" t="s">
        <v>1046</v>
      </c>
      <c r="B264" s="149">
        <v>3</v>
      </c>
      <c r="C264" s="149"/>
      <c r="D264" s="150">
        <v>0</v>
      </c>
    </row>
    <row r="265" spans="1:4" ht="27.75" customHeight="1" x14ac:dyDescent="0.2">
      <c r="A265" s="148" t="s">
        <v>1047</v>
      </c>
      <c r="B265" s="149">
        <v>3</v>
      </c>
      <c r="C265" s="149"/>
      <c r="D265" s="150">
        <v>0</v>
      </c>
    </row>
    <row r="266" spans="1:4" ht="27.75" customHeight="1" x14ac:dyDescent="0.2">
      <c r="A266" s="148" t="s">
        <v>1048</v>
      </c>
      <c r="B266" s="149">
        <v>3</v>
      </c>
      <c r="C266" s="149"/>
      <c r="D266" s="150">
        <v>0</v>
      </c>
    </row>
    <row r="267" spans="1:4" ht="27.75" customHeight="1" x14ac:dyDescent="0.2">
      <c r="A267" s="148" t="s">
        <v>1049</v>
      </c>
      <c r="B267" s="149">
        <v>3</v>
      </c>
      <c r="C267" s="149"/>
      <c r="D267" s="150">
        <v>0</v>
      </c>
    </row>
    <row r="268" spans="1:4" ht="27.75" customHeight="1" x14ac:dyDescent="0.2">
      <c r="A268" s="148" t="s">
        <v>1050</v>
      </c>
      <c r="B268" s="149">
        <v>3</v>
      </c>
      <c r="C268" s="149"/>
      <c r="D268" s="150">
        <v>0</v>
      </c>
    </row>
    <row r="269" spans="1:4" ht="27.75" customHeight="1" x14ac:dyDescent="0.2">
      <c r="A269" s="148" t="s">
        <v>1051</v>
      </c>
      <c r="B269" s="149">
        <v>3</v>
      </c>
      <c r="C269" s="149"/>
      <c r="D269" s="150">
        <v>0</v>
      </c>
    </row>
    <row r="270" spans="1:4" ht="27.75" customHeight="1" x14ac:dyDescent="0.2">
      <c r="A270" s="148" t="s">
        <v>1052</v>
      </c>
      <c r="B270" s="149">
        <v>3</v>
      </c>
      <c r="C270" s="149"/>
      <c r="D270" s="150">
        <v>0</v>
      </c>
    </row>
    <row r="271" spans="1:4" ht="27.75" customHeight="1" x14ac:dyDescent="0.2">
      <c r="A271" s="148" t="s">
        <v>1053</v>
      </c>
      <c r="B271" s="149">
        <v>3</v>
      </c>
      <c r="C271" s="149"/>
      <c r="D271" s="150">
        <v>0</v>
      </c>
    </row>
    <row r="272" spans="1:4" ht="27.75" customHeight="1" x14ac:dyDescent="0.2">
      <c r="A272" s="148" t="s">
        <v>1054</v>
      </c>
      <c r="B272" s="149">
        <v>3</v>
      </c>
      <c r="C272" s="149"/>
      <c r="D272" s="150">
        <v>0</v>
      </c>
    </row>
    <row r="273" spans="1:4" ht="27.75" customHeight="1" x14ac:dyDescent="0.2">
      <c r="A273" s="148" t="s">
        <v>1055</v>
      </c>
      <c r="B273" s="149">
        <v>3</v>
      </c>
      <c r="C273" s="149"/>
      <c r="D273" s="150">
        <v>0</v>
      </c>
    </row>
    <row r="274" spans="1:4" ht="27.75" customHeight="1" x14ac:dyDescent="0.2">
      <c r="A274" s="148" t="s">
        <v>1056</v>
      </c>
      <c r="B274" s="149">
        <v>3</v>
      </c>
      <c r="C274" s="149"/>
      <c r="D274" s="150">
        <v>0</v>
      </c>
    </row>
    <row r="275" spans="1:4" ht="27.75" customHeight="1" x14ac:dyDescent="0.2">
      <c r="A275" s="148" t="s">
        <v>1057</v>
      </c>
      <c r="B275" s="149">
        <v>3</v>
      </c>
      <c r="C275" s="149"/>
      <c r="D275" s="150">
        <v>0</v>
      </c>
    </row>
    <row r="276" spans="1:4" ht="27.75" customHeight="1" x14ac:dyDescent="0.2">
      <c r="A276" s="148" t="s">
        <v>1058</v>
      </c>
      <c r="B276" s="149">
        <v>3</v>
      </c>
      <c r="C276" s="149"/>
      <c r="D276" s="150">
        <v>0</v>
      </c>
    </row>
    <row r="277" spans="1:4" ht="27.75" customHeight="1" x14ac:dyDescent="0.2">
      <c r="A277" s="148" t="s">
        <v>1059</v>
      </c>
      <c r="B277" s="149">
        <v>3</v>
      </c>
      <c r="C277" s="149"/>
      <c r="D277" s="150">
        <v>0</v>
      </c>
    </row>
    <row r="278" spans="1:4" ht="27.75" customHeight="1" x14ac:dyDescent="0.2">
      <c r="A278" s="148" t="s">
        <v>1060</v>
      </c>
      <c r="B278" s="149">
        <v>3</v>
      </c>
      <c r="C278" s="149"/>
      <c r="D278" s="150">
        <v>0</v>
      </c>
    </row>
    <row r="279" spans="1:4" ht="27.75" customHeight="1" x14ac:dyDescent="0.2">
      <c r="A279" s="148" t="s">
        <v>1061</v>
      </c>
      <c r="B279" s="149">
        <v>3</v>
      </c>
      <c r="C279" s="149"/>
      <c r="D279" s="150">
        <v>4.0978571452351398</v>
      </c>
    </row>
    <row r="280" spans="1:4" ht="27.75" customHeight="1" x14ac:dyDescent="0.2">
      <c r="A280" s="148" t="s">
        <v>1062</v>
      </c>
      <c r="B280" s="149">
        <v>3</v>
      </c>
      <c r="C280" s="149"/>
      <c r="D280" s="150">
        <v>0</v>
      </c>
    </row>
    <row r="281" spans="1:4" ht="27.75" customHeight="1" x14ac:dyDescent="0.2">
      <c r="A281" s="148" t="s">
        <v>1063</v>
      </c>
      <c r="B281" s="149">
        <v>3</v>
      </c>
      <c r="C281" s="149"/>
      <c r="D281" s="150">
        <v>0</v>
      </c>
    </row>
    <row r="282" spans="1:4" ht="27.75" customHeight="1" x14ac:dyDescent="0.2">
      <c r="A282" s="148" t="s">
        <v>1064</v>
      </c>
      <c r="B282" s="149">
        <v>3</v>
      </c>
      <c r="C282" s="149"/>
      <c r="D282" s="150">
        <v>0</v>
      </c>
    </row>
    <row r="283" spans="1:4" ht="27.75" customHeight="1" x14ac:dyDescent="0.2">
      <c r="A283" s="148" t="s">
        <v>1065</v>
      </c>
      <c r="B283" s="149">
        <v>3</v>
      </c>
      <c r="C283" s="149"/>
      <c r="D283" s="150">
        <v>0</v>
      </c>
    </row>
    <row r="284" spans="1:4" ht="27.75" customHeight="1" x14ac:dyDescent="0.2">
      <c r="A284" s="148" t="s">
        <v>1066</v>
      </c>
      <c r="B284" s="149">
        <v>3</v>
      </c>
      <c r="C284" s="149"/>
      <c r="D284" s="150">
        <v>0</v>
      </c>
    </row>
    <row r="285" spans="1:4" ht="27.75" customHeight="1" x14ac:dyDescent="0.2">
      <c r="A285" s="148" t="s">
        <v>1067</v>
      </c>
      <c r="B285" s="149">
        <v>3</v>
      </c>
      <c r="C285" s="149"/>
      <c r="D285" s="150">
        <v>0</v>
      </c>
    </row>
    <row r="286" spans="1:4" ht="27.75" customHeight="1" x14ac:dyDescent="0.2">
      <c r="A286" s="148" t="s">
        <v>1068</v>
      </c>
      <c r="B286" s="149">
        <v>3</v>
      </c>
      <c r="C286" s="149"/>
      <c r="D286" s="150">
        <v>0</v>
      </c>
    </row>
    <row r="287" spans="1:4" ht="27.75" customHeight="1" x14ac:dyDescent="0.2">
      <c r="A287" s="148" t="s">
        <v>1069</v>
      </c>
      <c r="B287" s="149">
        <v>3</v>
      </c>
      <c r="C287" s="149"/>
      <c r="D287" s="150">
        <v>0</v>
      </c>
    </row>
    <row r="288" spans="1:4" ht="27.75" customHeight="1" x14ac:dyDescent="0.2">
      <c r="A288" s="148" t="s">
        <v>1070</v>
      </c>
      <c r="B288" s="149">
        <v>3</v>
      </c>
      <c r="C288" s="149"/>
      <c r="D288" s="150">
        <v>0</v>
      </c>
    </row>
    <row r="289" spans="1:4" ht="27.75" customHeight="1" x14ac:dyDescent="0.2">
      <c r="A289" s="148" t="s">
        <v>1071</v>
      </c>
      <c r="B289" s="149">
        <v>3</v>
      </c>
      <c r="C289" s="149"/>
      <c r="D289" s="150">
        <v>0</v>
      </c>
    </row>
    <row r="290" spans="1:4" ht="27.75" customHeight="1" x14ac:dyDescent="0.2">
      <c r="A290" s="148" t="s">
        <v>1072</v>
      </c>
      <c r="B290" s="149">
        <v>3</v>
      </c>
      <c r="C290" s="149"/>
      <c r="D290" s="150">
        <v>0</v>
      </c>
    </row>
    <row r="291" spans="1:4" ht="27.75" customHeight="1" x14ac:dyDescent="0.2">
      <c r="A291" s="148" t="s">
        <v>1073</v>
      </c>
      <c r="B291" s="149">
        <v>3</v>
      </c>
      <c r="C291" s="149"/>
      <c r="D291" s="150">
        <v>0</v>
      </c>
    </row>
    <row r="292" spans="1:4" ht="27.75" customHeight="1" x14ac:dyDescent="0.2">
      <c r="A292" s="148" t="s">
        <v>1074</v>
      </c>
      <c r="B292" s="149">
        <v>3</v>
      </c>
      <c r="C292" s="149"/>
      <c r="D292" s="150">
        <v>0</v>
      </c>
    </row>
    <row r="293" spans="1:4" ht="27.75" customHeight="1" x14ac:dyDescent="0.2">
      <c r="A293" s="148" t="s">
        <v>1075</v>
      </c>
      <c r="B293" s="149">
        <v>3</v>
      </c>
      <c r="C293" s="149"/>
      <c r="D293" s="150">
        <v>0</v>
      </c>
    </row>
    <row r="294" spans="1:4" ht="27.75" customHeight="1" x14ac:dyDescent="0.2">
      <c r="A294" s="148" t="s">
        <v>1076</v>
      </c>
      <c r="B294" s="149">
        <v>3</v>
      </c>
      <c r="C294" s="149"/>
      <c r="D294" s="150">
        <v>0</v>
      </c>
    </row>
    <row r="295" spans="1:4" ht="27.75" customHeight="1" x14ac:dyDescent="0.2">
      <c r="A295" s="148" t="s">
        <v>1077</v>
      </c>
      <c r="B295" s="149">
        <v>3</v>
      </c>
      <c r="C295" s="149"/>
      <c r="D295" s="150">
        <v>0</v>
      </c>
    </row>
    <row r="296" spans="1:4" ht="27.75" customHeight="1" x14ac:dyDescent="0.2">
      <c r="A296" s="148" t="s">
        <v>1078</v>
      </c>
      <c r="B296" s="149">
        <v>3</v>
      </c>
      <c r="C296" s="149"/>
      <c r="D296" s="150">
        <v>0</v>
      </c>
    </row>
    <row r="297" spans="1:4" ht="27.75" customHeight="1" x14ac:dyDescent="0.2">
      <c r="A297" s="148" t="s">
        <v>1079</v>
      </c>
      <c r="B297" s="149">
        <v>3</v>
      </c>
      <c r="C297" s="149"/>
      <c r="D297" s="150">
        <v>0</v>
      </c>
    </row>
    <row r="298" spans="1:4" ht="27.75" customHeight="1" x14ac:dyDescent="0.2">
      <c r="A298" s="148" t="s">
        <v>1080</v>
      </c>
      <c r="B298" s="149">
        <v>3</v>
      </c>
      <c r="C298" s="149"/>
      <c r="D298" s="150">
        <v>0</v>
      </c>
    </row>
    <row r="299" spans="1:4" ht="27.75" customHeight="1" x14ac:dyDescent="0.2">
      <c r="A299" s="148" t="s">
        <v>1081</v>
      </c>
      <c r="B299" s="149">
        <v>3</v>
      </c>
      <c r="C299" s="149"/>
      <c r="D299" s="150">
        <v>0</v>
      </c>
    </row>
    <row r="300" spans="1:4" ht="27.75" customHeight="1" x14ac:dyDescent="0.2">
      <c r="A300" s="148" t="s">
        <v>1082</v>
      </c>
      <c r="B300" s="149">
        <v>3</v>
      </c>
      <c r="C300" s="149"/>
      <c r="D300" s="150">
        <v>0</v>
      </c>
    </row>
    <row r="301" spans="1:4" ht="27.75" customHeight="1" x14ac:dyDescent="0.2">
      <c r="A301" s="148" t="s">
        <v>1083</v>
      </c>
      <c r="B301" s="149">
        <v>3</v>
      </c>
      <c r="C301" s="149"/>
      <c r="D301" s="150">
        <v>0</v>
      </c>
    </row>
    <row r="302" spans="1:4" ht="27.75" customHeight="1" x14ac:dyDescent="0.2">
      <c r="A302" s="148" t="s">
        <v>1084</v>
      </c>
      <c r="B302" s="149">
        <v>3</v>
      </c>
      <c r="C302" s="149"/>
      <c r="D302" s="150">
        <v>0</v>
      </c>
    </row>
    <row r="303" spans="1:4" ht="27.75" customHeight="1" x14ac:dyDescent="0.2">
      <c r="A303" s="148" t="s">
        <v>1085</v>
      </c>
      <c r="B303" s="149">
        <v>3</v>
      </c>
      <c r="C303" s="149"/>
      <c r="D303" s="150">
        <v>0</v>
      </c>
    </row>
    <row r="304" spans="1:4" ht="27.75" customHeight="1" x14ac:dyDescent="0.2">
      <c r="A304" s="148" t="s">
        <v>1086</v>
      </c>
      <c r="B304" s="149">
        <v>3</v>
      </c>
      <c r="C304" s="149"/>
      <c r="D304" s="150">
        <v>0</v>
      </c>
    </row>
    <row r="305" spans="1:4" ht="27.75" customHeight="1" x14ac:dyDescent="0.2">
      <c r="A305" s="148" t="s">
        <v>1087</v>
      </c>
      <c r="B305" s="149">
        <v>3</v>
      </c>
      <c r="C305" s="149"/>
      <c r="D305" s="150">
        <v>0</v>
      </c>
    </row>
    <row r="306" spans="1:4" ht="27.75" customHeight="1" x14ac:dyDescent="0.2">
      <c r="A306" s="148" t="s">
        <v>1088</v>
      </c>
      <c r="B306" s="149">
        <v>3</v>
      </c>
      <c r="C306" s="149"/>
      <c r="D306" s="150">
        <v>0</v>
      </c>
    </row>
    <row r="307" spans="1:4" ht="27.75" customHeight="1" x14ac:dyDescent="0.2">
      <c r="A307" s="148" t="s">
        <v>1089</v>
      </c>
      <c r="B307" s="149">
        <v>3</v>
      </c>
      <c r="C307" s="149"/>
      <c r="D307" s="150">
        <v>0</v>
      </c>
    </row>
    <row r="308" spans="1:4" ht="27.75" customHeight="1" x14ac:dyDescent="0.2">
      <c r="A308" s="148" t="s">
        <v>1090</v>
      </c>
      <c r="B308" s="149">
        <v>3</v>
      </c>
      <c r="C308" s="149"/>
      <c r="D308" s="150">
        <v>0</v>
      </c>
    </row>
    <row r="309" spans="1:4" ht="27.75" customHeight="1" x14ac:dyDescent="0.2">
      <c r="A309" s="148" t="s">
        <v>1091</v>
      </c>
      <c r="B309" s="149">
        <v>3</v>
      </c>
      <c r="C309" s="149"/>
      <c r="D309" s="150">
        <v>0</v>
      </c>
    </row>
    <row r="310" spans="1:4" ht="27.75" customHeight="1" x14ac:dyDescent="0.2">
      <c r="A310" s="148" t="s">
        <v>1092</v>
      </c>
      <c r="B310" s="149">
        <v>3</v>
      </c>
      <c r="C310" s="149"/>
      <c r="D310" s="150">
        <v>0</v>
      </c>
    </row>
    <row r="311" spans="1:4" ht="27.75" customHeight="1" x14ac:dyDescent="0.2">
      <c r="A311" s="148" t="s">
        <v>1093</v>
      </c>
      <c r="B311" s="149">
        <v>3</v>
      </c>
      <c r="C311" s="149"/>
      <c r="D311" s="150">
        <v>0</v>
      </c>
    </row>
    <row r="312" spans="1:4" ht="27.75" customHeight="1" x14ac:dyDescent="0.2">
      <c r="A312" s="148" t="s">
        <v>1094</v>
      </c>
      <c r="B312" s="149">
        <v>3</v>
      </c>
      <c r="C312" s="149"/>
      <c r="D312" s="150">
        <v>0</v>
      </c>
    </row>
    <row r="313" spans="1:4" ht="27.75" customHeight="1" x14ac:dyDescent="0.2">
      <c r="A313" s="148" t="s">
        <v>1095</v>
      </c>
      <c r="B313" s="149">
        <v>3</v>
      </c>
      <c r="C313" s="149"/>
      <c r="D313" s="150">
        <v>3.8442539656046502</v>
      </c>
    </row>
    <row r="314" spans="1:4" ht="27.75" customHeight="1" x14ac:dyDescent="0.2">
      <c r="A314" s="148" t="s">
        <v>1096</v>
      </c>
      <c r="B314" s="149">
        <v>3</v>
      </c>
      <c r="C314" s="149"/>
      <c r="D314" s="150">
        <v>0</v>
      </c>
    </row>
    <row r="315" spans="1:4" ht="27.75" customHeight="1" x14ac:dyDescent="0.2">
      <c r="A315" s="148" t="s">
        <v>1097</v>
      </c>
      <c r="B315" s="149">
        <v>3</v>
      </c>
      <c r="C315" s="149"/>
      <c r="D315" s="150">
        <v>0</v>
      </c>
    </row>
    <row r="316" spans="1:4" ht="27.75" customHeight="1" x14ac:dyDescent="0.2">
      <c r="A316" s="148" t="s">
        <v>1098</v>
      </c>
      <c r="B316" s="149">
        <v>3</v>
      </c>
      <c r="C316" s="149"/>
      <c r="D316" s="150">
        <v>0</v>
      </c>
    </row>
    <row r="317" spans="1:4" ht="27.75" customHeight="1" x14ac:dyDescent="0.2">
      <c r="A317" s="148" t="s">
        <v>1099</v>
      </c>
      <c r="B317" s="149">
        <v>3</v>
      </c>
      <c r="C317" s="149"/>
      <c r="D317" s="150">
        <v>0</v>
      </c>
    </row>
    <row r="318" spans="1:4" ht="27.75" customHeight="1" x14ac:dyDescent="0.2">
      <c r="A318" s="148" t="s">
        <v>1100</v>
      </c>
      <c r="B318" s="149">
        <v>3</v>
      </c>
      <c r="C318" s="149"/>
      <c r="D318" s="150">
        <v>0</v>
      </c>
    </row>
    <row r="319" spans="1:4" ht="27.75" customHeight="1" x14ac:dyDescent="0.2">
      <c r="A319" s="148" t="s">
        <v>1101</v>
      </c>
      <c r="B319" s="149">
        <v>3</v>
      </c>
      <c r="C319" s="149"/>
      <c r="D319" s="150">
        <v>0</v>
      </c>
    </row>
    <row r="320" spans="1:4" ht="27.75" customHeight="1" x14ac:dyDescent="0.2">
      <c r="A320" s="148" t="s">
        <v>1102</v>
      </c>
      <c r="B320" s="149">
        <v>3</v>
      </c>
      <c r="C320" s="149"/>
      <c r="D320" s="150">
        <v>0</v>
      </c>
    </row>
    <row r="321" spans="1:4" ht="27.75" customHeight="1" x14ac:dyDescent="0.2">
      <c r="A321" s="148" t="s">
        <v>1103</v>
      </c>
      <c r="B321" s="149">
        <v>3</v>
      </c>
      <c r="C321" s="149"/>
      <c r="D321" s="150">
        <v>0</v>
      </c>
    </row>
    <row r="322" spans="1:4" ht="27.75" customHeight="1" x14ac:dyDescent="0.2">
      <c r="A322" s="148" t="s">
        <v>1104</v>
      </c>
      <c r="B322" s="149">
        <v>3</v>
      </c>
      <c r="C322" s="149"/>
      <c r="D322" s="150">
        <v>0</v>
      </c>
    </row>
    <row r="323" spans="1:4" ht="27.75" customHeight="1" x14ac:dyDescent="0.2">
      <c r="A323" s="148" t="s">
        <v>1105</v>
      </c>
      <c r="B323" s="149">
        <v>3</v>
      </c>
      <c r="C323" s="149"/>
      <c r="D323" s="150">
        <v>0</v>
      </c>
    </row>
    <row r="324" spans="1:4" ht="27.75" customHeight="1" x14ac:dyDescent="0.2">
      <c r="A324" s="148" t="s">
        <v>1106</v>
      </c>
      <c r="B324" s="149">
        <v>3</v>
      </c>
      <c r="C324" s="149"/>
      <c r="D324" s="150">
        <v>0</v>
      </c>
    </row>
    <row r="325" spans="1:4" ht="27.75" customHeight="1" x14ac:dyDescent="0.2">
      <c r="A325" s="148" t="s">
        <v>1107</v>
      </c>
      <c r="B325" s="149">
        <v>3</v>
      </c>
      <c r="C325" s="149"/>
      <c r="D325" s="150">
        <v>0</v>
      </c>
    </row>
    <row r="326" spans="1:4" ht="27.75" customHeight="1" x14ac:dyDescent="0.2">
      <c r="A326" s="148" t="s">
        <v>1108</v>
      </c>
      <c r="B326" s="149">
        <v>3</v>
      </c>
      <c r="C326" s="149"/>
      <c r="D326" s="150">
        <v>0</v>
      </c>
    </row>
    <row r="327" spans="1:4" ht="27.75" customHeight="1" x14ac:dyDescent="0.2">
      <c r="A327" s="148" t="s">
        <v>1109</v>
      </c>
      <c r="B327" s="149">
        <v>3</v>
      </c>
      <c r="C327" s="149"/>
      <c r="D327" s="150">
        <v>0</v>
      </c>
    </row>
    <row r="328" spans="1:4" ht="27.75" customHeight="1" x14ac:dyDescent="0.2">
      <c r="A328" s="148" t="s">
        <v>1110</v>
      </c>
      <c r="B328" s="149">
        <v>3</v>
      </c>
      <c r="C328" s="149"/>
      <c r="D328" s="150">
        <v>0</v>
      </c>
    </row>
    <row r="329" spans="1:4" ht="27.75" customHeight="1" x14ac:dyDescent="0.2">
      <c r="A329" s="148" t="s">
        <v>1111</v>
      </c>
      <c r="B329" s="149">
        <v>3</v>
      </c>
      <c r="C329" s="149"/>
      <c r="D329" s="150">
        <v>0</v>
      </c>
    </row>
    <row r="330" spans="1:4" ht="27.75" customHeight="1" x14ac:dyDescent="0.2">
      <c r="A330" s="148" t="s">
        <v>1112</v>
      </c>
      <c r="B330" s="149">
        <v>3</v>
      </c>
      <c r="C330" s="149"/>
      <c r="D330" s="150">
        <v>0</v>
      </c>
    </row>
    <row r="331" spans="1:4" ht="27.75" customHeight="1" x14ac:dyDescent="0.2">
      <c r="A331" s="148" t="s">
        <v>1113</v>
      </c>
      <c r="B331" s="149">
        <v>3</v>
      </c>
      <c r="C331" s="149"/>
      <c r="D331" s="150">
        <v>10.518336654987101</v>
      </c>
    </row>
    <row r="332" spans="1:4" ht="27.75" customHeight="1" x14ac:dyDescent="0.2">
      <c r="A332" s="148" t="s">
        <v>1114</v>
      </c>
      <c r="B332" s="149">
        <v>3</v>
      </c>
      <c r="C332" s="149"/>
      <c r="D332" s="150">
        <v>0</v>
      </c>
    </row>
    <row r="333" spans="1:4" ht="27.75" customHeight="1" x14ac:dyDescent="0.2">
      <c r="A333" s="148" t="s">
        <v>1115</v>
      </c>
      <c r="B333" s="149">
        <v>3</v>
      </c>
      <c r="C333" s="149"/>
      <c r="D333" s="150">
        <v>0</v>
      </c>
    </row>
    <row r="334" spans="1:4" ht="27.75" customHeight="1" x14ac:dyDescent="0.2">
      <c r="A334" s="148" t="s">
        <v>1116</v>
      </c>
      <c r="B334" s="149">
        <v>3</v>
      </c>
      <c r="C334" s="149"/>
      <c r="D334" s="150">
        <v>0</v>
      </c>
    </row>
    <row r="335" spans="1:4" ht="27.75" customHeight="1" x14ac:dyDescent="0.2">
      <c r="A335" s="148" t="s">
        <v>1117</v>
      </c>
      <c r="B335" s="149">
        <v>3</v>
      </c>
      <c r="C335" s="149"/>
      <c r="D335" s="150">
        <v>0</v>
      </c>
    </row>
    <row r="336" spans="1:4" ht="27.75" customHeight="1" x14ac:dyDescent="0.2">
      <c r="A336" s="148" t="s">
        <v>1118</v>
      </c>
      <c r="B336" s="149">
        <v>3</v>
      </c>
      <c r="C336" s="149"/>
      <c r="D336" s="150">
        <v>0</v>
      </c>
    </row>
    <row r="337" spans="1:4" ht="27.75" customHeight="1" x14ac:dyDescent="0.2">
      <c r="A337" s="148" t="s">
        <v>1119</v>
      </c>
      <c r="B337" s="149">
        <v>3</v>
      </c>
      <c r="C337" s="149"/>
      <c r="D337" s="150">
        <v>0</v>
      </c>
    </row>
    <row r="338" spans="1:4" ht="27.75" customHeight="1" x14ac:dyDescent="0.2">
      <c r="A338" s="148" t="s">
        <v>1120</v>
      </c>
      <c r="B338" s="149">
        <v>3</v>
      </c>
      <c r="C338" s="149"/>
      <c r="D338" s="150">
        <v>0</v>
      </c>
    </row>
    <row r="339" spans="1:4" ht="27.75" customHeight="1" x14ac:dyDescent="0.2">
      <c r="A339" s="148" t="s">
        <v>1121</v>
      </c>
      <c r="B339" s="149">
        <v>3</v>
      </c>
      <c r="C339" s="149"/>
      <c r="D339" s="150">
        <v>0</v>
      </c>
    </row>
    <row r="340" spans="1:4" ht="27.75" customHeight="1" x14ac:dyDescent="0.2">
      <c r="A340" s="148" t="s">
        <v>1122</v>
      </c>
      <c r="B340" s="149">
        <v>3</v>
      </c>
      <c r="C340" s="149"/>
      <c r="D340" s="150">
        <v>0</v>
      </c>
    </row>
    <row r="341" spans="1:4" ht="27.75" customHeight="1" x14ac:dyDescent="0.2">
      <c r="A341" s="148" t="s">
        <v>1123</v>
      </c>
      <c r="B341" s="149">
        <v>3</v>
      </c>
      <c r="C341" s="149"/>
      <c r="D341" s="150">
        <v>0</v>
      </c>
    </row>
    <row r="342" spans="1:4" ht="27.75" customHeight="1" x14ac:dyDescent="0.2">
      <c r="A342" s="148" t="s">
        <v>1124</v>
      </c>
      <c r="B342" s="149">
        <v>3</v>
      </c>
      <c r="C342" s="149"/>
      <c r="D342" s="150">
        <v>0</v>
      </c>
    </row>
    <row r="343" spans="1:4" ht="27.75" customHeight="1" x14ac:dyDescent="0.2">
      <c r="A343" s="148" t="s">
        <v>1125</v>
      </c>
      <c r="B343" s="149">
        <v>3</v>
      </c>
      <c r="C343" s="149"/>
      <c r="D343" s="150">
        <v>0</v>
      </c>
    </row>
    <row r="344" spans="1:4" ht="27.75" customHeight="1" x14ac:dyDescent="0.2">
      <c r="A344" s="148" t="s">
        <v>1126</v>
      </c>
      <c r="B344" s="149">
        <v>3</v>
      </c>
      <c r="C344" s="149"/>
      <c r="D344" s="150">
        <v>0</v>
      </c>
    </row>
    <row r="345" spans="1:4" ht="27.75" customHeight="1" x14ac:dyDescent="0.2">
      <c r="A345" s="148" t="s">
        <v>1127</v>
      </c>
      <c r="B345" s="149">
        <v>3</v>
      </c>
      <c r="C345" s="149"/>
      <c r="D345" s="150">
        <v>0</v>
      </c>
    </row>
    <row r="346" spans="1:4" ht="27.75" customHeight="1" x14ac:dyDescent="0.2">
      <c r="A346" s="148" t="s">
        <v>1128</v>
      </c>
      <c r="B346" s="149">
        <v>3</v>
      </c>
      <c r="C346" s="149"/>
      <c r="D346" s="150">
        <v>0</v>
      </c>
    </row>
    <row r="347" spans="1:4" ht="27.75" customHeight="1" x14ac:dyDescent="0.2">
      <c r="A347" s="148" t="s">
        <v>1129</v>
      </c>
      <c r="B347" s="149">
        <v>3</v>
      </c>
      <c r="C347" s="149"/>
      <c r="D347" s="150">
        <v>0</v>
      </c>
    </row>
    <row r="348" spans="1:4" ht="27.75" customHeight="1" x14ac:dyDescent="0.2">
      <c r="A348" s="148" t="s">
        <v>1130</v>
      </c>
      <c r="B348" s="149">
        <v>3</v>
      </c>
      <c r="C348" s="149"/>
      <c r="D348" s="150">
        <v>0</v>
      </c>
    </row>
    <row r="349" spans="1:4" ht="27.75" customHeight="1" x14ac:dyDescent="0.2">
      <c r="A349" s="148" t="s">
        <v>1131</v>
      </c>
      <c r="B349" s="149">
        <v>3</v>
      </c>
      <c r="C349" s="149"/>
      <c r="D349" s="150">
        <v>0</v>
      </c>
    </row>
    <row r="350" spans="1:4" ht="27.75" customHeight="1" x14ac:dyDescent="0.2">
      <c r="A350" s="148" t="s">
        <v>1132</v>
      </c>
      <c r="B350" s="149">
        <v>3</v>
      </c>
      <c r="C350" s="149"/>
      <c r="D350" s="150">
        <v>0</v>
      </c>
    </row>
    <row r="351" spans="1:4" ht="27.75" customHeight="1" x14ac:dyDescent="0.2">
      <c r="A351" s="148" t="s">
        <v>1133</v>
      </c>
      <c r="B351" s="149">
        <v>3</v>
      </c>
      <c r="C351" s="149"/>
      <c r="D351" s="150">
        <v>0</v>
      </c>
    </row>
    <row r="352" spans="1:4" ht="27.75" customHeight="1" x14ac:dyDescent="0.2">
      <c r="A352" s="148" t="s">
        <v>1134</v>
      </c>
      <c r="B352" s="149">
        <v>3</v>
      </c>
      <c r="C352" s="149"/>
      <c r="D352" s="150">
        <v>0</v>
      </c>
    </row>
    <row r="353" spans="1:4" ht="27.75" customHeight="1" x14ac:dyDescent="0.2">
      <c r="A353" s="148" t="s">
        <v>1135</v>
      </c>
      <c r="B353" s="149">
        <v>3</v>
      </c>
      <c r="C353" s="149"/>
      <c r="D353" s="150">
        <v>0</v>
      </c>
    </row>
    <row r="354" spans="1:4" ht="27.75" customHeight="1" x14ac:dyDescent="0.2">
      <c r="A354" s="148" t="s">
        <v>1136</v>
      </c>
      <c r="B354" s="149">
        <v>3</v>
      </c>
      <c r="C354" s="149"/>
      <c r="D354" s="150">
        <v>3.1651711794000001</v>
      </c>
    </row>
    <row r="355" spans="1:4" ht="27.75" customHeight="1" x14ac:dyDescent="0.2">
      <c r="A355" s="148" t="s">
        <v>1137</v>
      </c>
      <c r="B355" s="149">
        <v>3</v>
      </c>
      <c r="C355" s="149"/>
      <c r="D355" s="150">
        <v>1.6238610993268801</v>
      </c>
    </row>
    <row r="356" spans="1:4" ht="27.75" customHeight="1" x14ac:dyDescent="0.2">
      <c r="A356" s="148" t="s">
        <v>1138</v>
      </c>
      <c r="B356" s="149">
        <v>3</v>
      </c>
      <c r="C356" s="149"/>
      <c r="D356" s="150">
        <v>0</v>
      </c>
    </row>
    <row r="357" spans="1:4" ht="27.75" customHeight="1" x14ac:dyDescent="0.2">
      <c r="A357" s="148" t="s">
        <v>1139</v>
      </c>
      <c r="B357" s="149">
        <v>3</v>
      </c>
      <c r="C357" s="149"/>
      <c r="D357" s="150">
        <v>0</v>
      </c>
    </row>
    <row r="358" spans="1:4" ht="27.75" customHeight="1" x14ac:dyDescent="0.2">
      <c r="A358" s="148" t="s">
        <v>1140</v>
      </c>
      <c r="B358" s="149">
        <v>3</v>
      </c>
      <c r="C358" s="149"/>
      <c r="D358" s="150">
        <v>0</v>
      </c>
    </row>
    <row r="359" spans="1:4" ht="27.75" customHeight="1" x14ac:dyDescent="0.2">
      <c r="A359" s="148" t="s">
        <v>1141</v>
      </c>
      <c r="B359" s="149">
        <v>3</v>
      </c>
      <c r="C359" s="149"/>
      <c r="D359" s="150">
        <v>0</v>
      </c>
    </row>
    <row r="360" spans="1:4" ht="27.75" customHeight="1" x14ac:dyDescent="0.2">
      <c r="A360" s="148" t="s">
        <v>1142</v>
      </c>
      <c r="B360" s="149">
        <v>3</v>
      </c>
      <c r="C360" s="149"/>
      <c r="D360" s="150">
        <v>0</v>
      </c>
    </row>
    <row r="361" spans="1:4" ht="27.75" customHeight="1" x14ac:dyDescent="0.2">
      <c r="A361" s="148" t="s">
        <v>1143</v>
      </c>
      <c r="B361" s="149">
        <v>3</v>
      </c>
      <c r="C361" s="149"/>
      <c r="D361" s="150">
        <v>14.899243469876801</v>
      </c>
    </row>
    <row r="362" spans="1:4" ht="27.75" customHeight="1" x14ac:dyDescent="0.2">
      <c r="A362" s="148" t="s">
        <v>1144</v>
      </c>
      <c r="B362" s="149">
        <v>3</v>
      </c>
      <c r="C362" s="149"/>
      <c r="D362" s="150">
        <v>0</v>
      </c>
    </row>
    <row r="363" spans="1:4" ht="27.75" customHeight="1" x14ac:dyDescent="0.2">
      <c r="A363" s="148" t="s">
        <v>1145</v>
      </c>
      <c r="B363" s="149">
        <v>3</v>
      </c>
      <c r="C363" s="149"/>
      <c r="D363" s="150">
        <v>0</v>
      </c>
    </row>
    <row r="364" spans="1:4" ht="27.75" customHeight="1" x14ac:dyDescent="0.2">
      <c r="A364" s="148" t="s">
        <v>1146</v>
      </c>
      <c r="B364" s="149">
        <v>3</v>
      </c>
      <c r="C364" s="149"/>
      <c r="D364" s="150">
        <v>0</v>
      </c>
    </row>
    <row r="365" spans="1:4" ht="27.75" customHeight="1" x14ac:dyDescent="0.2">
      <c r="A365" s="148" t="s">
        <v>1147</v>
      </c>
      <c r="B365" s="149">
        <v>3</v>
      </c>
      <c r="C365" s="149"/>
      <c r="D365" s="150">
        <v>0</v>
      </c>
    </row>
    <row r="366" spans="1:4" ht="27.75" customHeight="1" x14ac:dyDescent="0.2">
      <c r="A366" s="148" t="s">
        <v>1148</v>
      </c>
      <c r="B366" s="149">
        <v>3</v>
      </c>
      <c r="C366" s="149"/>
      <c r="D366" s="150">
        <v>0</v>
      </c>
    </row>
    <row r="367" spans="1:4" ht="27.75" customHeight="1" x14ac:dyDescent="0.2">
      <c r="A367" s="148" t="s">
        <v>1149</v>
      </c>
      <c r="B367" s="149">
        <v>3</v>
      </c>
      <c r="C367" s="149"/>
      <c r="D367" s="150">
        <v>0</v>
      </c>
    </row>
    <row r="368" spans="1:4" ht="27.75" customHeight="1" x14ac:dyDescent="0.2">
      <c r="A368" s="148" t="s">
        <v>1150</v>
      </c>
      <c r="B368" s="149">
        <v>3</v>
      </c>
      <c r="C368" s="149"/>
      <c r="D368" s="150">
        <v>0</v>
      </c>
    </row>
    <row r="369" spans="1:4" ht="27.75" customHeight="1" x14ac:dyDescent="0.2">
      <c r="A369" s="148" t="s">
        <v>1151</v>
      </c>
      <c r="B369" s="149">
        <v>3</v>
      </c>
      <c r="C369" s="149"/>
      <c r="D369" s="150">
        <v>0</v>
      </c>
    </row>
    <row r="370" spans="1:4" ht="27.75" customHeight="1" x14ac:dyDescent="0.2">
      <c r="A370" s="148" t="s">
        <v>1152</v>
      </c>
      <c r="B370" s="149">
        <v>3</v>
      </c>
      <c r="C370" s="149"/>
      <c r="D370" s="150">
        <v>0</v>
      </c>
    </row>
    <row r="371" spans="1:4" ht="27.75" customHeight="1" x14ac:dyDescent="0.2">
      <c r="A371" s="148" t="s">
        <v>1153</v>
      </c>
      <c r="B371" s="149">
        <v>3</v>
      </c>
      <c r="C371" s="149"/>
      <c r="D371" s="150">
        <v>0</v>
      </c>
    </row>
    <row r="372" spans="1:4" ht="27.75" customHeight="1" x14ac:dyDescent="0.2">
      <c r="A372" s="148" t="s">
        <v>1154</v>
      </c>
      <c r="B372" s="149">
        <v>3</v>
      </c>
      <c r="C372" s="149"/>
      <c r="D372" s="150">
        <v>0</v>
      </c>
    </row>
    <row r="373" spans="1:4" ht="27.75" customHeight="1" x14ac:dyDescent="0.2">
      <c r="A373" s="148" t="s">
        <v>1155</v>
      </c>
      <c r="B373" s="149">
        <v>3</v>
      </c>
      <c r="C373" s="149"/>
      <c r="D373" s="150">
        <v>0</v>
      </c>
    </row>
    <row r="374" spans="1:4" ht="27.75" customHeight="1" x14ac:dyDescent="0.2">
      <c r="A374" s="148" t="s">
        <v>1156</v>
      </c>
      <c r="B374" s="149">
        <v>3</v>
      </c>
      <c r="C374" s="149"/>
      <c r="D374" s="150">
        <v>4.0055560225959299</v>
      </c>
    </row>
    <row r="375" spans="1:4" ht="27.75" customHeight="1" x14ac:dyDescent="0.2">
      <c r="A375" s="148" t="s">
        <v>1157</v>
      </c>
      <c r="B375" s="149">
        <v>3</v>
      </c>
      <c r="C375" s="149"/>
      <c r="D375" s="150">
        <v>0</v>
      </c>
    </row>
    <row r="376" spans="1:4" ht="27.75" customHeight="1" x14ac:dyDescent="0.2">
      <c r="A376" s="148" t="s">
        <v>1158</v>
      </c>
      <c r="B376" s="149">
        <v>3</v>
      </c>
      <c r="C376" s="149"/>
      <c r="D376" s="150">
        <v>4.8435820633074202</v>
      </c>
    </row>
    <row r="377" spans="1:4" ht="27.75" customHeight="1" x14ac:dyDescent="0.2">
      <c r="A377" s="148" t="s">
        <v>1159</v>
      </c>
      <c r="B377" s="149">
        <v>3</v>
      </c>
      <c r="C377" s="149"/>
      <c r="D377" s="150">
        <v>0</v>
      </c>
    </row>
    <row r="378" spans="1:4" ht="27.75" customHeight="1" x14ac:dyDescent="0.2">
      <c r="A378" s="148" t="s">
        <v>1160</v>
      </c>
      <c r="B378" s="149">
        <v>3</v>
      </c>
      <c r="C378" s="149"/>
      <c r="D378" s="150">
        <v>0</v>
      </c>
    </row>
    <row r="379" spans="1:4" ht="27.75" customHeight="1" x14ac:dyDescent="0.2">
      <c r="A379" s="148" t="s">
        <v>1161</v>
      </c>
      <c r="B379" s="149">
        <v>3</v>
      </c>
      <c r="C379" s="149"/>
      <c r="D379" s="150">
        <v>0</v>
      </c>
    </row>
    <row r="380" spans="1:4" ht="27.75" customHeight="1" x14ac:dyDescent="0.2">
      <c r="A380" s="148" t="s">
        <v>1162</v>
      </c>
      <c r="B380" s="149">
        <v>3</v>
      </c>
      <c r="C380" s="149"/>
      <c r="D380" s="150">
        <v>0</v>
      </c>
    </row>
    <row r="381" spans="1:4" ht="27.75" customHeight="1" x14ac:dyDescent="0.2">
      <c r="A381" s="148" t="s">
        <v>1163</v>
      </c>
      <c r="B381" s="149">
        <v>3</v>
      </c>
      <c r="C381" s="149"/>
      <c r="D381" s="150">
        <v>0</v>
      </c>
    </row>
    <row r="382" spans="1:4" ht="27.75" customHeight="1" x14ac:dyDescent="0.2">
      <c r="A382" s="148" t="s">
        <v>1164</v>
      </c>
      <c r="B382" s="149">
        <v>3</v>
      </c>
      <c r="C382" s="149"/>
      <c r="D382" s="150">
        <v>0</v>
      </c>
    </row>
    <row r="383" spans="1:4" ht="27.75" customHeight="1" x14ac:dyDescent="0.2">
      <c r="A383" s="148" t="s">
        <v>1165</v>
      </c>
      <c r="B383" s="149">
        <v>3</v>
      </c>
      <c r="C383" s="149"/>
      <c r="D383" s="150">
        <v>0</v>
      </c>
    </row>
    <row r="384" spans="1:4" ht="27.75" customHeight="1" x14ac:dyDescent="0.2">
      <c r="A384" s="148" t="s">
        <v>1166</v>
      </c>
      <c r="B384" s="149">
        <v>3</v>
      </c>
      <c r="C384" s="149"/>
      <c r="D384" s="150">
        <v>0</v>
      </c>
    </row>
    <row r="385" spans="1:4" ht="27.75" customHeight="1" x14ac:dyDescent="0.2">
      <c r="A385" s="148" t="s">
        <v>1167</v>
      </c>
      <c r="B385" s="149">
        <v>3</v>
      </c>
      <c r="C385" s="149"/>
      <c r="D385" s="150">
        <v>0</v>
      </c>
    </row>
    <row r="386" spans="1:4" ht="27.75" customHeight="1" x14ac:dyDescent="0.2">
      <c r="A386" s="148" t="s">
        <v>1168</v>
      </c>
      <c r="B386" s="149">
        <v>3</v>
      </c>
      <c r="C386" s="149"/>
      <c r="D386" s="150">
        <v>0</v>
      </c>
    </row>
    <row r="387" spans="1:4" ht="27.75" customHeight="1" x14ac:dyDescent="0.2">
      <c r="A387" s="148" t="s">
        <v>1169</v>
      </c>
      <c r="B387" s="149">
        <v>3</v>
      </c>
      <c r="C387" s="149"/>
      <c r="D387" s="150">
        <v>0</v>
      </c>
    </row>
    <row r="388" spans="1:4" ht="27.75" customHeight="1" x14ac:dyDescent="0.2">
      <c r="A388" s="148" t="s">
        <v>1170</v>
      </c>
      <c r="B388" s="149">
        <v>3</v>
      </c>
      <c r="C388" s="149"/>
      <c r="D388" s="150">
        <v>0</v>
      </c>
    </row>
    <row r="389" spans="1:4" ht="27.75" customHeight="1" x14ac:dyDescent="0.2">
      <c r="A389" s="148" t="s">
        <v>1171</v>
      </c>
      <c r="B389" s="149">
        <v>3</v>
      </c>
      <c r="C389" s="149"/>
      <c r="D389" s="150">
        <v>0</v>
      </c>
    </row>
    <row r="390" spans="1:4" ht="27.75" customHeight="1" x14ac:dyDescent="0.2">
      <c r="A390" s="148" t="s">
        <v>1172</v>
      </c>
      <c r="B390" s="149">
        <v>3</v>
      </c>
      <c r="C390" s="149"/>
      <c r="D390" s="150">
        <v>0</v>
      </c>
    </row>
    <row r="391" spans="1:4" ht="27.75" customHeight="1" x14ac:dyDescent="0.2">
      <c r="A391" s="148" t="s">
        <v>1173</v>
      </c>
      <c r="B391" s="149">
        <v>3</v>
      </c>
      <c r="C391" s="149"/>
      <c r="D391" s="150">
        <v>0</v>
      </c>
    </row>
    <row r="392" spans="1:4" ht="27.75" customHeight="1" x14ac:dyDescent="0.2">
      <c r="A392" s="148" t="s">
        <v>1174</v>
      </c>
      <c r="B392" s="149">
        <v>3</v>
      </c>
      <c r="C392" s="149"/>
      <c r="D392" s="150">
        <v>0</v>
      </c>
    </row>
    <row r="393" spans="1:4" ht="27.75" customHeight="1" x14ac:dyDescent="0.2">
      <c r="A393" s="148" t="s">
        <v>1175</v>
      </c>
      <c r="B393" s="149">
        <v>3</v>
      </c>
      <c r="C393" s="149"/>
      <c r="D393" s="150">
        <v>0</v>
      </c>
    </row>
    <row r="394" spans="1:4" ht="27.75" customHeight="1" x14ac:dyDescent="0.2">
      <c r="A394" s="148" t="s">
        <v>1176</v>
      </c>
      <c r="B394" s="149">
        <v>3</v>
      </c>
      <c r="C394" s="149"/>
      <c r="D394" s="150">
        <v>0</v>
      </c>
    </row>
    <row r="395" spans="1:4" ht="27.75" customHeight="1" x14ac:dyDescent="0.2">
      <c r="A395" s="148" t="s">
        <v>1177</v>
      </c>
      <c r="B395" s="149">
        <v>3</v>
      </c>
      <c r="C395" s="149"/>
      <c r="D395" s="150">
        <v>0</v>
      </c>
    </row>
    <row r="396" spans="1:4" ht="27.75" customHeight="1" x14ac:dyDescent="0.2">
      <c r="A396" s="148" t="s">
        <v>1178</v>
      </c>
      <c r="B396" s="149">
        <v>3</v>
      </c>
      <c r="C396" s="149"/>
      <c r="D396" s="150">
        <v>0</v>
      </c>
    </row>
    <row r="397" spans="1:4" ht="27.75" customHeight="1" x14ac:dyDescent="0.2">
      <c r="A397" s="148" t="s">
        <v>1179</v>
      </c>
      <c r="B397" s="149">
        <v>3</v>
      </c>
      <c r="C397" s="149"/>
      <c r="D397" s="150">
        <v>0</v>
      </c>
    </row>
    <row r="398" spans="1:4" ht="27.75" customHeight="1" x14ac:dyDescent="0.2">
      <c r="A398" s="148" t="s">
        <v>1180</v>
      </c>
      <c r="B398" s="149">
        <v>3</v>
      </c>
      <c r="C398" s="149"/>
      <c r="D398" s="150">
        <v>0</v>
      </c>
    </row>
    <row r="399" spans="1:4" ht="27.75" customHeight="1" x14ac:dyDescent="0.2">
      <c r="A399" s="148" t="s">
        <v>1181</v>
      </c>
      <c r="B399" s="149">
        <v>3</v>
      </c>
      <c r="C399" s="149"/>
      <c r="D399" s="150">
        <v>0</v>
      </c>
    </row>
    <row r="400" spans="1:4" ht="27.75" customHeight="1" x14ac:dyDescent="0.2">
      <c r="A400" s="148" t="s">
        <v>1182</v>
      </c>
      <c r="B400" s="149">
        <v>3</v>
      </c>
      <c r="C400" s="149"/>
      <c r="D400" s="150">
        <v>0</v>
      </c>
    </row>
    <row r="401" spans="1:4" ht="27.75" customHeight="1" x14ac:dyDescent="0.2">
      <c r="A401" s="148" t="s">
        <v>1183</v>
      </c>
      <c r="B401" s="149">
        <v>3</v>
      </c>
      <c r="C401" s="149"/>
      <c r="D401" s="150">
        <v>0</v>
      </c>
    </row>
    <row r="402" spans="1:4" ht="27.75" customHeight="1" x14ac:dyDescent="0.2">
      <c r="A402" s="148" t="s">
        <v>1184</v>
      </c>
      <c r="B402" s="149">
        <v>3</v>
      </c>
      <c r="C402" s="149"/>
      <c r="D402" s="150">
        <v>0</v>
      </c>
    </row>
    <row r="403" spans="1:4" ht="27.75" customHeight="1" x14ac:dyDescent="0.2">
      <c r="A403" s="148" t="s">
        <v>1185</v>
      </c>
      <c r="B403" s="149">
        <v>3</v>
      </c>
      <c r="C403" s="149"/>
      <c r="D403" s="150">
        <v>0</v>
      </c>
    </row>
    <row r="404" spans="1:4" ht="27.75" customHeight="1" x14ac:dyDescent="0.2">
      <c r="A404" s="148" t="s">
        <v>1186</v>
      </c>
      <c r="B404" s="149">
        <v>3</v>
      </c>
      <c r="C404" s="149"/>
      <c r="D404" s="150">
        <v>0</v>
      </c>
    </row>
    <row r="405" spans="1:4" ht="27.75" customHeight="1" x14ac:dyDescent="0.2">
      <c r="A405" s="148" t="s">
        <v>1187</v>
      </c>
      <c r="B405" s="149">
        <v>3</v>
      </c>
      <c r="C405" s="149"/>
      <c r="D405" s="150">
        <v>0</v>
      </c>
    </row>
    <row r="406" spans="1:4" ht="27.75" customHeight="1" x14ac:dyDescent="0.2">
      <c r="A406" s="148" t="s">
        <v>1188</v>
      </c>
      <c r="B406" s="149">
        <v>3</v>
      </c>
      <c r="C406" s="149"/>
      <c r="D406" s="150">
        <v>0</v>
      </c>
    </row>
    <row r="407" spans="1:4" ht="27.75" customHeight="1" x14ac:dyDescent="0.2">
      <c r="A407" s="148" t="s">
        <v>1189</v>
      </c>
      <c r="B407" s="149">
        <v>3</v>
      </c>
      <c r="C407" s="149"/>
      <c r="D407" s="150">
        <v>0</v>
      </c>
    </row>
    <row r="408" spans="1:4" ht="27.75" customHeight="1" x14ac:dyDescent="0.2">
      <c r="A408" s="148" t="s">
        <v>1190</v>
      </c>
      <c r="B408" s="149">
        <v>3</v>
      </c>
      <c r="C408" s="149"/>
      <c r="D408" s="150">
        <v>0</v>
      </c>
    </row>
    <row r="409" spans="1:4" ht="27.75" customHeight="1" x14ac:dyDescent="0.2">
      <c r="A409" s="148" t="s">
        <v>1191</v>
      </c>
      <c r="B409" s="149">
        <v>3</v>
      </c>
      <c r="C409" s="149"/>
      <c r="D409" s="150">
        <v>0</v>
      </c>
    </row>
    <row r="410" spans="1:4" ht="27.75" customHeight="1" x14ac:dyDescent="0.2">
      <c r="A410" s="148" t="s">
        <v>1192</v>
      </c>
      <c r="B410" s="149">
        <v>3</v>
      </c>
      <c r="C410" s="149"/>
      <c r="D410" s="150">
        <v>0</v>
      </c>
    </row>
    <row r="411" spans="1:4" ht="27.75" customHeight="1" x14ac:dyDescent="0.2">
      <c r="A411" s="148" t="s">
        <v>1193</v>
      </c>
      <c r="B411" s="149">
        <v>3</v>
      </c>
      <c r="C411" s="149"/>
      <c r="D411" s="150">
        <v>0</v>
      </c>
    </row>
    <row r="412" spans="1:4" ht="27.75" customHeight="1" x14ac:dyDescent="0.2">
      <c r="A412" s="148" t="s">
        <v>1194</v>
      </c>
      <c r="B412" s="149">
        <v>3</v>
      </c>
      <c r="C412" s="149"/>
      <c r="D412" s="150">
        <v>0</v>
      </c>
    </row>
    <row r="413" spans="1:4" ht="27.75" customHeight="1" x14ac:dyDescent="0.2">
      <c r="A413" s="148" t="s">
        <v>1195</v>
      </c>
      <c r="B413" s="149">
        <v>3</v>
      </c>
      <c r="C413" s="149"/>
      <c r="D413" s="150">
        <v>0</v>
      </c>
    </row>
    <row r="414" spans="1:4" ht="27.75" customHeight="1" x14ac:dyDescent="0.2">
      <c r="A414" s="148" t="s">
        <v>1196</v>
      </c>
      <c r="B414" s="149">
        <v>3</v>
      </c>
      <c r="C414" s="149"/>
      <c r="D414" s="150">
        <v>0</v>
      </c>
    </row>
    <row r="415" spans="1:4" ht="27.75" customHeight="1" x14ac:dyDescent="0.2">
      <c r="A415" s="148" t="s">
        <v>1197</v>
      </c>
      <c r="B415" s="149">
        <v>3</v>
      </c>
      <c r="C415" s="149"/>
      <c r="D415" s="150">
        <v>0</v>
      </c>
    </row>
    <row r="416" spans="1:4" ht="27.75" customHeight="1" x14ac:dyDescent="0.2">
      <c r="A416" s="148" t="s">
        <v>1198</v>
      </c>
      <c r="B416" s="149">
        <v>3</v>
      </c>
      <c r="C416" s="149"/>
      <c r="D416" s="150">
        <v>0</v>
      </c>
    </row>
    <row r="417" spans="1:4" ht="27.75" customHeight="1" x14ac:dyDescent="0.2">
      <c r="A417" s="148" t="s">
        <v>1199</v>
      </c>
      <c r="B417" s="149">
        <v>3</v>
      </c>
      <c r="C417" s="149"/>
      <c r="D417" s="150">
        <v>5.0562036168762301</v>
      </c>
    </row>
    <row r="418" spans="1:4" ht="27.75" customHeight="1" x14ac:dyDescent="0.2">
      <c r="A418" s="148" t="s">
        <v>1200</v>
      </c>
      <c r="B418" s="149">
        <v>3</v>
      </c>
      <c r="C418" s="149"/>
      <c r="D418" s="150">
        <v>0</v>
      </c>
    </row>
    <row r="419" spans="1:4" ht="27.75" customHeight="1" x14ac:dyDescent="0.2">
      <c r="A419" s="148" t="s">
        <v>1201</v>
      </c>
      <c r="B419" s="149">
        <v>3</v>
      </c>
      <c r="C419" s="149"/>
      <c r="D419" s="150">
        <v>0</v>
      </c>
    </row>
    <row r="420" spans="1:4" ht="27.75" customHeight="1" x14ac:dyDescent="0.2">
      <c r="A420" s="148" t="s">
        <v>1202</v>
      </c>
      <c r="B420" s="149">
        <v>3</v>
      </c>
      <c r="C420" s="149"/>
      <c r="D420" s="150">
        <v>0</v>
      </c>
    </row>
    <row r="421" spans="1:4" ht="27.75" customHeight="1" x14ac:dyDescent="0.2">
      <c r="A421" s="148" t="s">
        <v>1203</v>
      </c>
      <c r="B421" s="149">
        <v>3</v>
      </c>
      <c r="C421" s="149"/>
      <c r="D421" s="150">
        <v>0</v>
      </c>
    </row>
    <row r="422" spans="1:4" ht="27.75" customHeight="1" x14ac:dyDescent="0.2">
      <c r="A422" s="148" t="s">
        <v>1204</v>
      </c>
      <c r="B422" s="149">
        <v>3</v>
      </c>
      <c r="C422" s="149"/>
      <c r="D422" s="150">
        <v>0</v>
      </c>
    </row>
    <row r="423" spans="1:4" ht="27.75" customHeight="1" x14ac:dyDescent="0.2">
      <c r="A423" s="148" t="s">
        <v>1205</v>
      </c>
      <c r="B423" s="149">
        <v>3</v>
      </c>
      <c r="C423" s="149"/>
      <c r="D423" s="150">
        <v>0</v>
      </c>
    </row>
    <row r="424" spans="1:4" ht="27.75" customHeight="1" x14ac:dyDescent="0.2">
      <c r="A424" s="148" t="s">
        <v>1206</v>
      </c>
      <c r="B424" s="149">
        <v>3</v>
      </c>
      <c r="C424" s="149"/>
      <c r="D424" s="150">
        <v>0</v>
      </c>
    </row>
    <row r="425" spans="1:4" ht="27.75" customHeight="1" x14ac:dyDescent="0.2">
      <c r="A425" s="148" t="s">
        <v>1207</v>
      </c>
      <c r="B425" s="149">
        <v>3</v>
      </c>
      <c r="C425" s="149"/>
      <c r="D425" s="150">
        <v>0</v>
      </c>
    </row>
    <row r="426" spans="1:4" ht="27.75" customHeight="1" x14ac:dyDescent="0.2">
      <c r="A426" s="148" t="s">
        <v>1208</v>
      </c>
      <c r="B426" s="149">
        <v>3</v>
      </c>
      <c r="C426" s="149"/>
      <c r="D426" s="150">
        <v>0</v>
      </c>
    </row>
    <row r="427" spans="1:4" ht="27.75" customHeight="1" x14ac:dyDescent="0.2">
      <c r="A427" s="148" t="s">
        <v>1209</v>
      </c>
      <c r="B427" s="149">
        <v>3</v>
      </c>
      <c r="C427" s="149"/>
      <c r="D427" s="150">
        <v>0</v>
      </c>
    </row>
    <row r="428" spans="1:4" ht="27.75" customHeight="1" x14ac:dyDescent="0.2">
      <c r="A428" s="148" t="s">
        <v>1210</v>
      </c>
      <c r="B428" s="149">
        <v>3</v>
      </c>
      <c r="C428" s="149"/>
      <c r="D428" s="150">
        <v>0</v>
      </c>
    </row>
    <row r="429" spans="1:4" ht="27.75" customHeight="1" x14ac:dyDescent="0.2">
      <c r="A429" s="148" t="s">
        <v>1211</v>
      </c>
      <c r="B429" s="149">
        <v>3</v>
      </c>
      <c r="C429" s="149"/>
      <c r="D429" s="150">
        <v>0</v>
      </c>
    </row>
    <row r="430" spans="1:4" ht="27.75" customHeight="1" x14ac:dyDescent="0.2">
      <c r="A430" s="148" t="s">
        <v>1212</v>
      </c>
      <c r="B430" s="149">
        <v>3</v>
      </c>
      <c r="C430" s="149"/>
      <c r="D430" s="150">
        <v>0</v>
      </c>
    </row>
    <row r="431" spans="1:4" ht="27.75" customHeight="1" x14ac:dyDescent="0.2">
      <c r="A431" s="148" t="s">
        <v>1213</v>
      </c>
      <c r="B431" s="149">
        <v>3</v>
      </c>
      <c r="C431" s="149"/>
      <c r="D431" s="150">
        <v>3.3125536088180199</v>
      </c>
    </row>
    <row r="432" spans="1:4" ht="27.75" customHeight="1" x14ac:dyDescent="0.2">
      <c r="A432" s="148" t="s">
        <v>1214</v>
      </c>
      <c r="B432" s="149">
        <v>3</v>
      </c>
      <c r="C432" s="149"/>
      <c r="D432" s="150">
        <v>0</v>
      </c>
    </row>
    <row r="433" spans="1:4" ht="27.75" customHeight="1" x14ac:dyDescent="0.2">
      <c r="A433" s="148" t="s">
        <v>1215</v>
      </c>
      <c r="B433" s="149">
        <v>3</v>
      </c>
      <c r="C433" s="149"/>
      <c r="D433" s="150">
        <v>0</v>
      </c>
    </row>
    <row r="434" spans="1:4" ht="27.75" customHeight="1" x14ac:dyDescent="0.2">
      <c r="A434" s="148" t="s">
        <v>1216</v>
      </c>
      <c r="B434" s="149">
        <v>3</v>
      </c>
      <c r="C434" s="149"/>
      <c r="D434" s="150">
        <v>0</v>
      </c>
    </row>
    <row r="435" spans="1:4" ht="27.75" customHeight="1" x14ac:dyDescent="0.2">
      <c r="A435" s="148" t="s">
        <v>1217</v>
      </c>
      <c r="B435" s="149">
        <v>3</v>
      </c>
      <c r="C435" s="149"/>
      <c r="D435" s="150">
        <v>0</v>
      </c>
    </row>
    <row r="436" spans="1:4" ht="27.75" customHeight="1" x14ac:dyDescent="0.2">
      <c r="A436" s="148" t="s">
        <v>1218</v>
      </c>
      <c r="B436" s="149">
        <v>3</v>
      </c>
      <c r="C436" s="149"/>
      <c r="D436" s="150">
        <v>0</v>
      </c>
    </row>
    <row r="437" spans="1:4" ht="27.75" customHeight="1" x14ac:dyDescent="0.2">
      <c r="A437" s="148" t="s">
        <v>1219</v>
      </c>
      <c r="B437" s="149">
        <v>3</v>
      </c>
      <c r="C437" s="149"/>
      <c r="D437" s="150">
        <v>0</v>
      </c>
    </row>
    <row r="438" spans="1:4" ht="27.75" customHeight="1" x14ac:dyDescent="0.2">
      <c r="A438" s="148" t="s">
        <v>1220</v>
      </c>
      <c r="B438" s="149">
        <v>3</v>
      </c>
      <c r="C438" s="149"/>
      <c r="D438" s="150">
        <v>4.2161315692397601</v>
      </c>
    </row>
    <row r="439" spans="1:4" ht="27.75" customHeight="1" x14ac:dyDescent="0.2">
      <c r="A439" s="148" t="s">
        <v>1221</v>
      </c>
      <c r="B439" s="149">
        <v>3</v>
      </c>
      <c r="C439" s="149"/>
      <c r="D439" s="150">
        <v>0</v>
      </c>
    </row>
    <row r="440" spans="1:4" ht="27.75" customHeight="1" x14ac:dyDescent="0.2">
      <c r="A440" s="148" t="s">
        <v>1222</v>
      </c>
      <c r="B440" s="149">
        <v>3</v>
      </c>
      <c r="C440" s="149"/>
      <c r="D440" s="150">
        <v>0</v>
      </c>
    </row>
    <row r="441" spans="1:4" ht="27.75" customHeight="1" x14ac:dyDescent="0.2">
      <c r="A441" s="148" t="s">
        <v>1223</v>
      </c>
      <c r="B441" s="149">
        <v>3</v>
      </c>
      <c r="C441" s="149"/>
      <c r="D441" s="150">
        <v>0</v>
      </c>
    </row>
    <row r="442" spans="1:4" ht="27.75" customHeight="1" x14ac:dyDescent="0.2">
      <c r="A442" s="148" t="s">
        <v>1224</v>
      </c>
      <c r="B442" s="149">
        <v>3</v>
      </c>
      <c r="C442" s="149"/>
      <c r="D442" s="150">
        <v>0</v>
      </c>
    </row>
    <row r="443" spans="1:4" ht="27.75" customHeight="1" x14ac:dyDescent="0.2">
      <c r="A443" s="148" t="s">
        <v>1225</v>
      </c>
      <c r="B443" s="149">
        <v>3</v>
      </c>
      <c r="C443" s="149"/>
      <c r="D443" s="150">
        <v>0</v>
      </c>
    </row>
    <row r="444" spans="1:4" ht="27.75" customHeight="1" x14ac:dyDescent="0.2">
      <c r="A444" s="148" t="s">
        <v>1226</v>
      </c>
      <c r="B444" s="149">
        <v>3</v>
      </c>
      <c r="C444" s="149"/>
      <c r="D444" s="150">
        <v>0</v>
      </c>
    </row>
    <row r="445" spans="1:4" ht="27.75" customHeight="1" x14ac:dyDescent="0.2">
      <c r="A445" s="148" t="s">
        <v>1227</v>
      </c>
      <c r="B445" s="149">
        <v>3</v>
      </c>
      <c r="C445" s="149"/>
      <c r="D445" s="150">
        <v>0</v>
      </c>
    </row>
    <row r="446" spans="1:4" ht="27.75" customHeight="1" x14ac:dyDescent="0.2">
      <c r="A446" s="148" t="s">
        <v>1228</v>
      </c>
      <c r="B446" s="149">
        <v>3</v>
      </c>
      <c r="C446" s="149"/>
      <c r="D446" s="150">
        <v>0</v>
      </c>
    </row>
    <row r="447" spans="1:4" ht="27.75" customHeight="1" x14ac:dyDescent="0.2">
      <c r="A447" s="148" t="s">
        <v>1229</v>
      </c>
      <c r="B447" s="149">
        <v>3</v>
      </c>
      <c r="C447" s="149"/>
      <c r="D447" s="150">
        <v>0</v>
      </c>
    </row>
    <row r="448" spans="1:4" ht="27.75" customHeight="1" x14ac:dyDescent="0.2">
      <c r="A448" s="148" t="s">
        <v>1230</v>
      </c>
      <c r="B448" s="149">
        <v>3</v>
      </c>
      <c r="C448" s="149"/>
      <c r="D448" s="150">
        <v>0</v>
      </c>
    </row>
    <row r="449" spans="1:4" ht="27.75" customHeight="1" x14ac:dyDescent="0.2">
      <c r="A449" s="148" t="s">
        <v>1231</v>
      </c>
      <c r="B449" s="149">
        <v>3</v>
      </c>
      <c r="C449" s="149"/>
      <c r="D449" s="150">
        <v>0</v>
      </c>
    </row>
    <row r="450" spans="1:4" ht="27.75" customHeight="1" x14ac:dyDescent="0.2">
      <c r="A450" s="148" t="s">
        <v>1232</v>
      </c>
      <c r="B450" s="149">
        <v>3</v>
      </c>
      <c r="C450" s="149"/>
      <c r="D450" s="150">
        <v>0</v>
      </c>
    </row>
    <row r="451" spans="1:4" ht="27.75" customHeight="1" x14ac:dyDescent="0.2">
      <c r="A451" s="148" t="s">
        <v>1233</v>
      </c>
      <c r="B451" s="149">
        <v>3</v>
      </c>
      <c r="C451" s="149"/>
      <c r="D451" s="150">
        <v>0</v>
      </c>
    </row>
    <row r="452" spans="1:4" ht="27.75" customHeight="1" x14ac:dyDescent="0.2">
      <c r="A452" s="148" t="s">
        <v>1234</v>
      </c>
      <c r="B452" s="149">
        <v>3</v>
      </c>
      <c r="C452" s="149"/>
      <c r="D452" s="150">
        <v>0</v>
      </c>
    </row>
    <row r="453" spans="1:4" ht="27.75" customHeight="1" x14ac:dyDescent="0.2">
      <c r="A453" s="148" t="s">
        <v>1235</v>
      </c>
      <c r="B453" s="149">
        <v>3</v>
      </c>
      <c r="C453" s="149"/>
      <c r="D453" s="150">
        <v>0</v>
      </c>
    </row>
    <row r="454" spans="1:4" ht="27.75" customHeight="1" x14ac:dyDescent="0.2">
      <c r="A454" s="148" t="s">
        <v>1236</v>
      </c>
      <c r="B454" s="149">
        <v>3</v>
      </c>
      <c r="C454" s="149"/>
      <c r="D454" s="150">
        <v>0</v>
      </c>
    </row>
    <row r="455" spans="1:4" ht="27.75" customHeight="1" x14ac:dyDescent="0.2">
      <c r="A455" s="148" t="s">
        <v>1237</v>
      </c>
      <c r="B455" s="149">
        <v>3</v>
      </c>
      <c r="C455" s="149"/>
      <c r="D455" s="150">
        <v>0</v>
      </c>
    </row>
    <row r="456" spans="1:4" ht="27.75" customHeight="1" x14ac:dyDescent="0.2">
      <c r="A456" s="148" t="s">
        <v>1238</v>
      </c>
      <c r="B456" s="149">
        <v>3</v>
      </c>
      <c r="C456" s="149"/>
      <c r="D456" s="150">
        <v>0</v>
      </c>
    </row>
    <row r="457" spans="1:4" ht="27.75" customHeight="1" x14ac:dyDescent="0.2">
      <c r="A457" s="148" t="s">
        <v>1239</v>
      </c>
      <c r="B457" s="149">
        <v>3</v>
      </c>
      <c r="C457" s="149"/>
      <c r="D457" s="150">
        <v>0</v>
      </c>
    </row>
    <row r="458" spans="1:4" ht="27.75" customHeight="1" x14ac:dyDescent="0.2">
      <c r="A458" s="148" t="s">
        <v>1240</v>
      </c>
      <c r="B458" s="149">
        <v>3</v>
      </c>
      <c r="C458" s="149"/>
      <c r="D458" s="150">
        <v>0</v>
      </c>
    </row>
    <row r="459" spans="1:4" ht="27.75" customHeight="1" x14ac:dyDescent="0.2">
      <c r="A459" s="148" t="s">
        <v>1241</v>
      </c>
      <c r="B459" s="149">
        <v>3</v>
      </c>
      <c r="C459" s="149"/>
      <c r="D459" s="150">
        <v>0</v>
      </c>
    </row>
    <row r="460" spans="1:4" ht="27.75" customHeight="1" x14ac:dyDescent="0.2">
      <c r="A460" s="148" t="s">
        <v>1242</v>
      </c>
      <c r="B460" s="149">
        <v>3</v>
      </c>
      <c r="C460" s="149"/>
      <c r="D460" s="150">
        <v>0</v>
      </c>
    </row>
    <row r="461" spans="1:4" ht="27.75" customHeight="1" x14ac:dyDescent="0.2">
      <c r="A461" s="148" t="s">
        <v>1243</v>
      </c>
      <c r="B461" s="149">
        <v>3</v>
      </c>
      <c r="C461" s="149"/>
      <c r="D461" s="150">
        <v>0</v>
      </c>
    </row>
    <row r="462" spans="1:4" ht="27.75" customHeight="1" x14ac:dyDescent="0.2">
      <c r="A462" s="148" t="s">
        <v>1244</v>
      </c>
      <c r="B462" s="149">
        <v>3</v>
      </c>
      <c r="C462" s="149"/>
      <c r="D462" s="150">
        <v>0</v>
      </c>
    </row>
    <row r="463" spans="1:4" ht="27.75" customHeight="1" x14ac:dyDescent="0.2">
      <c r="A463" s="148" t="s">
        <v>1245</v>
      </c>
      <c r="B463" s="149">
        <v>3</v>
      </c>
      <c r="C463" s="149"/>
      <c r="D463" s="150">
        <v>0</v>
      </c>
    </row>
    <row r="464" spans="1:4" ht="27.75" customHeight="1" x14ac:dyDescent="0.2">
      <c r="A464" s="148" t="s">
        <v>1246</v>
      </c>
      <c r="B464" s="149">
        <v>3</v>
      </c>
      <c r="C464" s="149"/>
      <c r="D464" s="150">
        <v>0</v>
      </c>
    </row>
    <row r="465" spans="1:4" ht="27.75" customHeight="1" x14ac:dyDescent="0.2">
      <c r="A465" s="148" t="s">
        <v>1247</v>
      </c>
      <c r="B465" s="149">
        <v>3</v>
      </c>
      <c r="C465" s="149"/>
      <c r="D465" s="150">
        <v>1.9305580645949201</v>
      </c>
    </row>
    <row r="466" spans="1:4" ht="27.75" customHeight="1" x14ac:dyDescent="0.2">
      <c r="A466" s="148" t="s">
        <v>1248</v>
      </c>
      <c r="B466" s="149">
        <v>3</v>
      </c>
      <c r="C466" s="149"/>
      <c r="D466" s="150">
        <v>3.4100404020542898</v>
      </c>
    </row>
    <row r="467" spans="1:4" ht="27.75" customHeight="1" x14ac:dyDescent="0.2">
      <c r="A467" s="148" t="s">
        <v>1249</v>
      </c>
      <c r="B467" s="149">
        <v>3</v>
      </c>
      <c r="C467" s="149"/>
      <c r="D467" s="150">
        <v>0</v>
      </c>
    </row>
    <row r="468" spans="1:4" ht="27.75" customHeight="1" x14ac:dyDescent="0.2">
      <c r="A468" s="148" t="s">
        <v>1250</v>
      </c>
      <c r="B468" s="149">
        <v>3</v>
      </c>
      <c r="C468" s="149"/>
      <c r="D468" s="150">
        <v>0</v>
      </c>
    </row>
    <row r="469" spans="1:4" ht="27.75" customHeight="1" x14ac:dyDescent="0.2">
      <c r="A469" s="148" t="s">
        <v>1251</v>
      </c>
      <c r="B469" s="149">
        <v>3</v>
      </c>
      <c r="C469" s="149"/>
      <c r="D469" s="150">
        <v>0</v>
      </c>
    </row>
    <row r="470" spans="1:4" ht="27.75" customHeight="1" x14ac:dyDescent="0.2">
      <c r="A470" s="148" t="s">
        <v>1252</v>
      </c>
      <c r="B470" s="149">
        <v>3</v>
      </c>
      <c r="C470" s="149"/>
      <c r="D470" s="150">
        <v>0</v>
      </c>
    </row>
    <row r="471" spans="1:4" ht="27.75" customHeight="1" x14ac:dyDescent="0.2">
      <c r="A471" s="148" t="s">
        <v>1253</v>
      </c>
      <c r="B471" s="149">
        <v>3</v>
      </c>
      <c r="C471" s="149"/>
      <c r="D471" s="150">
        <v>4.3067825147970602</v>
      </c>
    </row>
    <row r="472" spans="1:4" ht="27.75" customHeight="1" x14ac:dyDescent="0.2">
      <c r="A472" s="148" t="s">
        <v>1254</v>
      </c>
      <c r="B472" s="149">
        <v>3</v>
      </c>
      <c r="C472" s="149"/>
      <c r="D472" s="150">
        <v>0</v>
      </c>
    </row>
    <row r="473" spans="1:4" ht="27.75" customHeight="1" x14ac:dyDescent="0.2">
      <c r="A473" s="148" t="s">
        <v>1255</v>
      </c>
      <c r="B473" s="149">
        <v>3</v>
      </c>
      <c r="C473" s="149"/>
      <c r="D473" s="150">
        <v>0</v>
      </c>
    </row>
    <row r="474" spans="1:4" ht="27.75" customHeight="1" x14ac:dyDescent="0.2">
      <c r="A474" s="148" t="s">
        <v>1256</v>
      </c>
      <c r="B474" s="149">
        <v>3</v>
      </c>
      <c r="C474" s="149"/>
      <c r="D474" s="150">
        <v>0</v>
      </c>
    </row>
    <row r="475" spans="1:4" ht="27.75" customHeight="1" x14ac:dyDescent="0.2">
      <c r="A475" s="148" t="s">
        <v>1257</v>
      </c>
      <c r="B475" s="149">
        <v>3</v>
      </c>
      <c r="C475" s="149"/>
      <c r="D475" s="150">
        <v>0</v>
      </c>
    </row>
    <row r="476" spans="1:4" ht="27.75" customHeight="1" x14ac:dyDescent="0.2">
      <c r="A476" s="148" t="s">
        <v>1258</v>
      </c>
      <c r="B476" s="149">
        <v>3</v>
      </c>
      <c r="C476" s="149"/>
      <c r="D476" s="150">
        <v>0</v>
      </c>
    </row>
    <row r="477" spans="1:4" ht="27.75" customHeight="1" x14ac:dyDescent="0.2">
      <c r="A477" s="148" t="s">
        <v>1259</v>
      </c>
      <c r="B477" s="149">
        <v>3</v>
      </c>
      <c r="C477" s="149"/>
      <c r="D477" s="150">
        <v>0</v>
      </c>
    </row>
    <row r="478" spans="1:4" ht="27.75" customHeight="1" x14ac:dyDescent="0.2">
      <c r="A478" s="148" t="s">
        <v>1260</v>
      </c>
      <c r="B478" s="149">
        <v>3</v>
      </c>
      <c r="C478" s="149"/>
      <c r="D478" s="150">
        <v>0</v>
      </c>
    </row>
    <row r="479" spans="1:4" ht="27.75" customHeight="1" x14ac:dyDescent="0.2">
      <c r="A479" s="148" t="s">
        <v>1261</v>
      </c>
      <c r="B479" s="149">
        <v>3</v>
      </c>
      <c r="C479" s="149"/>
      <c r="D479" s="150">
        <v>0</v>
      </c>
    </row>
    <row r="480" spans="1:4" ht="27.75" customHeight="1" x14ac:dyDescent="0.2">
      <c r="A480" s="148" t="s">
        <v>1262</v>
      </c>
      <c r="B480" s="149">
        <v>3</v>
      </c>
      <c r="C480" s="149"/>
      <c r="D480" s="150">
        <v>0</v>
      </c>
    </row>
    <row r="481" spans="1:4" ht="27.75" customHeight="1" x14ac:dyDescent="0.2">
      <c r="A481" s="148" t="s">
        <v>1263</v>
      </c>
      <c r="B481" s="149">
        <v>3</v>
      </c>
      <c r="C481" s="149"/>
      <c r="D481" s="150">
        <v>0</v>
      </c>
    </row>
    <row r="482" spans="1:4" ht="27.75" customHeight="1" x14ac:dyDescent="0.2">
      <c r="A482" s="148" t="s">
        <v>1264</v>
      </c>
      <c r="B482" s="149">
        <v>3</v>
      </c>
      <c r="C482" s="149"/>
      <c r="D482" s="150">
        <v>0</v>
      </c>
    </row>
    <row r="483" spans="1:4" ht="27.75" customHeight="1" x14ac:dyDescent="0.2">
      <c r="A483" s="148" t="s">
        <v>1265</v>
      </c>
      <c r="B483" s="149">
        <v>3</v>
      </c>
      <c r="C483" s="149"/>
      <c r="D483" s="150">
        <v>0</v>
      </c>
    </row>
    <row r="484" spans="1:4" ht="27.75" customHeight="1" x14ac:dyDescent="0.2">
      <c r="A484" s="148" t="s">
        <v>1266</v>
      </c>
      <c r="B484" s="149">
        <v>3</v>
      </c>
      <c r="C484" s="149"/>
      <c r="D484" s="150">
        <v>0</v>
      </c>
    </row>
    <row r="485" spans="1:4" ht="27.75" customHeight="1" x14ac:dyDescent="0.2">
      <c r="A485" s="148" t="s">
        <v>1267</v>
      </c>
      <c r="B485" s="149">
        <v>3</v>
      </c>
      <c r="C485" s="149"/>
      <c r="D485" s="150">
        <v>0</v>
      </c>
    </row>
    <row r="486" spans="1:4" ht="27.75" customHeight="1" x14ac:dyDescent="0.2">
      <c r="A486" s="148" t="s">
        <v>1268</v>
      </c>
      <c r="B486" s="149">
        <v>3</v>
      </c>
      <c r="C486" s="149"/>
      <c r="D486" s="150">
        <v>0</v>
      </c>
    </row>
    <row r="487" spans="1:4" ht="27.75" customHeight="1" x14ac:dyDescent="0.2">
      <c r="A487" s="148" t="s">
        <v>1269</v>
      </c>
      <c r="B487" s="149">
        <v>3</v>
      </c>
      <c r="C487" s="149"/>
      <c r="D487" s="150">
        <v>0</v>
      </c>
    </row>
    <row r="488" spans="1:4" ht="27.75" customHeight="1" x14ac:dyDescent="0.2">
      <c r="A488" s="148" t="s">
        <v>1270</v>
      </c>
      <c r="B488" s="149">
        <v>3</v>
      </c>
      <c r="C488" s="149"/>
      <c r="D488" s="150">
        <v>0</v>
      </c>
    </row>
    <row r="489" spans="1:4" ht="27.75" customHeight="1" x14ac:dyDescent="0.2">
      <c r="A489" s="148" t="s">
        <v>1271</v>
      </c>
      <c r="B489" s="149">
        <v>3</v>
      </c>
      <c r="C489" s="149"/>
      <c r="D489" s="150">
        <v>0</v>
      </c>
    </row>
    <row r="490" spans="1:4" ht="27.75" customHeight="1" x14ac:dyDescent="0.2">
      <c r="A490" s="148" t="s">
        <v>1272</v>
      </c>
      <c r="B490" s="149">
        <v>3</v>
      </c>
      <c r="C490" s="149"/>
      <c r="D490" s="150">
        <v>0</v>
      </c>
    </row>
    <row r="491" spans="1:4" ht="27.75" customHeight="1" x14ac:dyDescent="0.2">
      <c r="A491" s="148" t="s">
        <v>1273</v>
      </c>
      <c r="B491" s="149">
        <v>3</v>
      </c>
      <c r="C491" s="149"/>
      <c r="D491" s="150">
        <v>0</v>
      </c>
    </row>
    <row r="492" spans="1:4" ht="27.75" customHeight="1" x14ac:dyDescent="0.2">
      <c r="A492" s="148" t="s">
        <v>1274</v>
      </c>
      <c r="B492" s="149">
        <v>3</v>
      </c>
      <c r="C492" s="149"/>
      <c r="D492" s="150">
        <v>0</v>
      </c>
    </row>
    <row r="493" spans="1:4" ht="27.75" customHeight="1" x14ac:dyDescent="0.2">
      <c r="A493" s="148" t="s">
        <v>1275</v>
      </c>
      <c r="B493" s="149">
        <v>3</v>
      </c>
      <c r="C493" s="149"/>
      <c r="D493" s="150">
        <v>0</v>
      </c>
    </row>
    <row r="494" spans="1:4" ht="27.75" customHeight="1" x14ac:dyDescent="0.2">
      <c r="A494" s="148" t="s">
        <v>1276</v>
      </c>
      <c r="B494" s="149">
        <v>3</v>
      </c>
      <c r="C494" s="149"/>
      <c r="D494" s="150">
        <v>0</v>
      </c>
    </row>
    <row r="495" spans="1:4" ht="27.75" customHeight="1" x14ac:dyDescent="0.2">
      <c r="A495" s="148" t="s">
        <v>1277</v>
      </c>
      <c r="B495" s="149">
        <v>3</v>
      </c>
      <c r="C495" s="149"/>
      <c r="D495" s="150">
        <v>0</v>
      </c>
    </row>
    <row r="496" spans="1:4" ht="27.75" customHeight="1" x14ac:dyDescent="0.2">
      <c r="A496" s="148" t="s">
        <v>1278</v>
      </c>
      <c r="B496" s="149">
        <v>3</v>
      </c>
      <c r="C496" s="149"/>
      <c r="D496" s="150">
        <v>0</v>
      </c>
    </row>
    <row r="497" spans="1:4" ht="27.75" customHeight="1" x14ac:dyDescent="0.2">
      <c r="A497" s="148" t="s">
        <v>1279</v>
      </c>
      <c r="B497" s="149">
        <v>3</v>
      </c>
      <c r="C497" s="149"/>
      <c r="D497" s="150">
        <v>0</v>
      </c>
    </row>
    <row r="498" spans="1:4" ht="27.75" customHeight="1" x14ac:dyDescent="0.2">
      <c r="A498" s="148" t="s">
        <v>1280</v>
      </c>
      <c r="B498" s="149">
        <v>3</v>
      </c>
      <c r="C498" s="149"/>
      <c r="D498" s="150">
        <v>0</v>
      </c>
    </row>
    <row r="499" spans="1:4" ht="27.75" customHeight="1" x14ac:dyDescent="0.2">
      <c r="A499" s="148" t="s">
        <v>1281</v>
      </c>
      <c r="B499" s="149">
        <v>3</v>
      </c>
      <c r="C499" s="149"/>
      <c r="D499" s="150">
        <v>4.1704224517217297</v>
      </c>
    </row>
    <row r="500" spans="1:4" ht="27.75" customHeight="1" x14ac:dyDescent="0.2">
      <c r="A500" s="148" t="s">
        <v>1282</v>
      </c>
      <c r="B500" s="149">
        <v>3</v>
      </c>
      <c r="C500" s="149"/>
      <c r="D500" s="150">
        <v>0</v>
      </c>
    </row>
    <row r="501" spans="1:4" ht="27.75" customHeight="1" x14ac:dyDescent="0.2">
      <c r="A501" s="148" t="s">
        <v>1283</v>
      </c>
      <c r="B501" s="149">
        <v>3</v>
      </c>
      <c r="C501" s="149"/>
      <c r="D501" s="150">
        <v>0</v>
      </c>
    </row>
    <row r="502" spans="1:4" ht="27.75" customHeight="1" x14ac:dyDescent="0.2">
      <c r="A502" s="148" t="s">
        <v>1284</v>
      </c>
      <c r="B502" s="149">
        <v>3</v>
      </c>
      <c r="C502" s="149"/>
      <c r="D502" s="150">
        <v>0</v>
      </c>
    </row>
    <row r="503" spans="1:4" ht="27.75" customHeight="1" x14ac:dyDescent="0.2">
      <c r="A503" s="148" t="s">
        <v>1285</v>
      </c>
      <c r="B503" s="149">
        <v>3</v>
      </c>
      <c r="C503" s="149"/>
      <c r="D503" s="150">
        <v>0</v>
      </c>
    </row>
    <row r="504" spans="1:4" ht="27.75" customHeight="1" x14ac:dyDescent="0.2">
      <c r="A504" s="148" t="s">
        <v>1286</v>
      </c>
      <c r="B504" s="149">
        <v>3</v>
      </c>
      <c r="C504" s="149"/>
      <c r="D504" s="150">
        <v>0</v>
      </c>
    </row>
    <row r="505" spans="1:4" ht="27.75" customHeight="1" x14ac:dyDescent="0.2">
      <c r="A505" s="148" t="s">
        <v>1287</v>
      </c>
      <c r="B505" s="149">
        <v>3</v>
      </c>
      <c r="C505" s="149"/>
      <c r="D505" s="150">
        <v>0</v>
      </c>
    </row>
    <row r="506" spans="1:4" ht="27.75" customHeight="1" x14ac:dyDescent="0.2">
      <c r="A506" s="148" t="s">
        <v>1288</v>
      </c>
      <c r="B506" s="149">
        <v>3</v>
      </c>
      <c r="C506" s="149"/>
      <c r="D506" s="150">
        <v>0</v>
      </c>
    </row>
    <row r="507" spans="1:4" ht="27.75" customHeight="1" x14ac:dyDescent="0.2">
      <c r="A507" s="148" t="s">
        <v>1289</v>
      </c>
      <c r="B507" s="149">
        <v>3</v>
      </c>
      <c r="C507" s="149"/>
      <c r="D507" s="150">
        <v>0</v>
      </c>
    </row>
    <row r="508" spans="1:4" ht="27.75" customHeight="1" x14ac:dyDescent="0.2">
      <c r="A508" s="148" t="s">
        <v>1290</v>
      </c>
      <c r="B508" s="149">
        <v>3</v>
      </c>
      <c r="C508" s="149"/>
      <c r="D508" s="150">
        <v>0</v>
      </c>
    </row>
    <row r="509" spans="1:4" ht="27.75" customHeight="1" x14ac:dyDescent="0.2">
      <c r="A509" s="148" t="s">
        <v>1291</v>
      </c>
      <c r="B509" s="149">
        <v>3</v>
      </c>
      <c r="C509" s="149"/>
      <c r="D509" s="150">
        <v>0</v>
      </c>
    </row>
    <row r="510" spans="1:4" ht="27.75" customHeight="1" x14ac:dyDescent="0.2">
      <c r="A510" s="148" t="s">
        <v>1292</v>
      </c>
      <c r="B510" s="149">
        <v>3</v>
      </c>
      <c r="C510" s="149"/>
      <c r="D510" s="150">
        <v>0</v>
      </c>
    </row>
    <row r="511" spans="1:4" ht="27.75" customHeight="1" x14ac:dyDescent="0.2">
      <c r="A511" s="148" t="s">
        <v>1293</v>
      </c>
      <c r="B511" s="149">
        <v>3</v>
      </c>
      <c r="C511" s="149"/>
      <c r="D511" s="150">
        <v>0</v>
      </c>
    </row>
    <row r="512" spans="1:4" ht="27.75" customHeight="1" x14ac:dyDescent="0.2">
      <c r="A512" s="148" t="s">
        <v>1294</v>
      </c>
      <c r="B512" s="149">
        <v>3</v>
      </c>
      <c r="C512" s="149"/>
      <c r="D512" s="150">
        <v>0</v>
      </c>
    </row>
    <row r="513" spans="1:4" ht="27.75" customHeight="1" x14ac:dyDescent="0.2">
      <c r="A513" s="148" t="s">
        <v>1295</v>
      </c>
      <c r="B513" s="149">
        <v>3</v>
      </c>
      <c r="C513" s="149"/>
      <c r="D513" s="150">
        <v>0</v>
      </c>
    </row>
    <row r="514" spans="1:4" ht="27.75" customHeight="1" x14ac:dyDescent="0.2">
      <c r="A514" s="148" t="s">
        <v>1296</v>
      </c>
      <c r="B514" s="149">
        <v>3</v>
      </c>
      <c r="C514" s="149"/>
      <c r="D514" s="150">
        <v>4.1119286318806401</v>
      </c>
    </row>
    <row r="515" spans="1:4" ht="27.75" customHeight="1" x14ac:dyDescent="0.2">
      <c r="A515" s="148" t="s">
        <v>1297</v>
      </c>
      <c r="B515" s="149">
        <v>3</v>
      </c>
      <c r="C515" s="149"/>
      <c r="D515" s="150">
        <v>0</v>
      </c>
    </row>
    <row r="516" spans="1:4" ht="27.75" customHeight="1" x14ac:dyDescent="0.2">
      <c r="A516" s="148" t="s">
        <v>1298</v>
      </c>
      <c r="B516" s="149">
        <v>3</v>
      </c>
      <c r="C516" s="149"/>
      <c r="D516" s="150">
        <v>0</v>
      </c>
    </row>
    <row r="517" spans="1:4" ht="27.75" customHeight="1" x14ac:dyDescent="0.2">
      <c r="A517" s="148" t="s">
        <v>1299</v>
      </c>
      <c r="B517" s="149">
        <v>3</v>
      </c>
      <c r="C517" s="149"/>
      <c r="D517" s="150">
        <v>0</v>
      </c>
    </row>
    <row r="518" spans="1:4" ht="27.75" customHeight="1" x14ac:dyDescent="0.2">
      <c r="A518" s="148" t="s">
        <v>1300</v>
      </c>
      <c r="B518" s="149">
        <v>3</v>
      </c>
      <c r="C518" s="149"/>
      <c r="D518" s="150">
        <v>0</v>
      </c>
    </row>
    <row r="519" spans="1:4" ht="27.75" customHeight="1" x14ac:dyDescent="0.2">
      <c r="A519" s="148" t="s">
        <v>1301</v>
      </c>
      <c r="B519" s="149">
        <v>3</v>
      </c>
      <c r="C519" s="149"/>
      <c r="D519" s="150">
        <v>0</v>
      </c>
    </row>
    <row r="520" spans="1:4" ht="27.75" customHeight="1" x14ac:dyDescent="0.2">
      <c r="A520" s="148" t="s">
        <v>1302</v>
      </c>
      <c r="B520" s="149">
        <v>3</v>
      </c>
      <c r="C520" s="149"/>
      <c r="D520" s="150">
        <v>0</v>
      </c>
    </row>
    <row r="521" spans="1:4" ht="27.75" customHeight="1" x14ac:dyDescent="0.2">
      <c r="A521" s="148" t="s">
        <v>1303</v>
      </c>
      <c r="B521" s="149">
        <v>3</v>
      </c>
      <c r="C521" s="149"/>
      <c r="D521" s="150">
        <v>5.6876649369229497</v>
      </c>
    </row>
    <row r="522" spans="1:4" ht="27.75" customHeight="1" x14ac:dyDescent="0.2">
      <c r="A522" s="148" t="s">
        <v>1304</v>
      </c>
      <c r="B522" s="149">
        <v>3</v>
      </c>
      <c r="C522" s="149"/>
      <c r="D522" s="150">
        <v>0</v>
      </c>
    </row>
    <row r="523" spans="1:4" ht="27.75" customHeight="1" x14ac:dyDescent="0.2">
      <c r="A523" s="148" t="s">
        <v>1305</v>
      </c>
      <c r="B523" s="149">
        <v>3</v>
      </c>
      <c r="C523" s="149"/>
      <c r="D523" s="150">
        <v>0</v>
      </c>
    </row>
    <row r="524" spans="1:4" ht="27.75" customHeight="1" x14ac:dyDescent="0.2">
      <c r="A524" s="148" t="s">
        <v>1306</v>
      </c>
      <c r="B524" s="149">
        <v>3</v>
      </c>
      <c r="C524" s="149"/>
      <c r="D524" s="150">
        <v>3.91878868469631</v>
      </c>
    </row>
    <row r="525" spans="1:4" ht="27.75" customHeight="1" x14ac:dyDescent="0.2">
      <c r="A525" s="148" t="s">
        <v>1307</v>
      </c>
      <c r="B525" s="149">
        <v>3</v>
      </c>
      <c r="C525" s="149"/>
      <c r="D525" s="150">
        <v>0</v>
      </c>
    </row>
    <row r="526" spans="1:4" ht="27.75" customHeight="1" x14ac:dyDescent="0.2">
      <c r="A526" s="148" t="s">
        <v>1308</v>
      </c>
      <c r="B526" s="149">
        <v>3</v>
      </c>
      <c r="C526" s="149"/>
      <c r="D526" s="150">
        <v>0</v>
      </c>
    </row>
    <row r="527" spans="1:4" ht="27.75" customHeight="1" x14ac:dyDescent="0.2">
      <c r="A527" s="148" t="s">
        <v>1309</v>
      </c>
      <c r="B527" s="149">
        <v>3</v>
      </c>
      <c r="C527" s="149"/>
      <c r="D527" s="150">
        <v>0</v>
      </c>
    </row>
    <row r="528" spans="1:4" ht="27.75" customHeight="1" x14ac:dyDescent="0.2">
      <c r="A528" s="148" t="s">
        <v>1310</v>
      </c>
      <c r="B528" s="149">
        <v>3</v>
      </c>
      <c r="C528" s="149"/>
      <c r="D528" s="150">
        <v>0</v>
      </c>
    </row>
    <row r="529" spans="1:4" ht="27.75" customHeight="1" x14ac:dyDescent="0.2">
      <c r="A529" s="148" t="s">
        <v>1311</v>
      </c>
      <c r="B529" s="149">
        <v>3</v>
      </c>
      <c r="C529" s="149"/>
      <c r="D529" s="150">
        <v>0</v>
      </c>
    </row>
    <row r="530" spans="1:4" ht="27.75" customHeight="1" x14ac:dyDescent="0.2">
      <c r="A530" s="148" t="s">
        <v>1312</v>
      </c>
      <c r="B530" s="149">
        <v>3</v>
      </c>
      <c r="C530" s="149"/>
      <c r="D530" s="150">
        <v>0</v>
      </c>
    </row>
    <row r="531" spans="1:4" ht="27.75" customHeight="1" x14ac:dyDescent="0.2">
      <c r="A531" s="148" t="s">
        <v>1313</v>
      </c>
      <c r="B531" s="149">
        <v>3</v>
      </c>
      <c r="C531" s="149"/>
      <c r="D531" s="150">
        <v>0</v>
      </c>
    </row>
    <row r="532" spans="1:4" ht="27.75" customHeight="1" x14ac:dyDescent="0.2">
      <c r="A532" s="148" t="s">
        <v>1314</v>
      </c>
      <c r="B532" s="149">
        <v>3</v>
      </c>
      <c r="C532" s="149"/>
      <c r="D532" s="150">
        <v>0</v>
      </c>
    </row>
    <row r="533" spans="1:4" ht="27.75" customHeight="1" x14ac:dyDescent="0.2">
      <c r="A533" s="148" t="s">
        <v>1315</v>
      </c>
      <c r="B533" s="149">
        <v>3</v>
      </c>
      <c r="C533" s="149"/>
      <c r="D533" s="150">
        <v>0</v>
      </c>
    </row>
    <row r="534" spans="1:4" ht="27.75" customHeight="1" x14ac:dyDescent="0.2">
      <c r="A534" s="148" t="s">
        <v>1316</v>
      </c>
      <c r="B534" s="149">
        <v>3</v>
      </c>
      <c r="C534" s="149"/>
      <c r="D534" s="150">
        <v>0</v>
      </c>
    </row>
    <row r="535" spans="1:4" ht="27.75" customHeight="1" x14ac:dyDescent="0.2">
      <c r="A535" s="148" t="s">
        <v>1317</v>
      </c>
      <c r="B535" s="149">
        <v>3</v>
      </c>
      <c r="C535" s="149"/>
      <c r="D535" s="150">
        <v>0</v>
      </c>
    </row>
    <row r="536" spans="1:4" ht="27.75" customHeight="1" x14ac:dyDescent="0.2">
      <c r="A536" s="148" t="s">
        <v>1318</v>
      </c>
      <c r="B536" s="149">
        <v>3</v>
      </c>
      <c r="C536" s="149"/>
      <c r="D536" s="150">
        <v>0</v>
      </c>
    </row>
    <row r="537" spans="1:4" ht="27.75" customHeight="1" x14ac:dyDescent="0.2">
      <c r="A537" s="148" t="s">
        <v>1319</v>
      </c>
      <c r="B537" s="149">
        <v>3</v>
      </c>
      <c r="C537" s="149"/>
      <c r="D537" s="150">
        <v>0</v>
      </c>
    </row>
    <row r="538" spans="1:4" ht="27.75" customHeight="1" x14ac:dyDescent="0.2">
      <c r="A538" s="148" t="s">
        <v>1320</v>
      </c>
      <c r="B538" s="149">
        <v>3</v>
      </c>
      <c r="C538" s="149"/>
      <c r="D538" s="150">
        <v>4.2787319258162402</v>
      </c>
    </row>
    <row r="539" spans="1:4" ht="27.75" customHeight="1" x14ac:dyDescent="0.2">
      <c r="A539" s="148" t="s">
        <v>1321</v>
      </c>
      <c r="B539" s="149">
        <v>3</v>
      </c>
      <c r="C539" s="149"/>
      <c r="D539" s="150">
        <v>0</v>
      </c>
    </row>
    <row r="540" spans="1:4" ht="27.75" customHeight="1" x14ac:dyDescent="0.2">
      <c r="A540" s="148" t="s">
        <v>1322</v>
      </c>
      <c r="B540" s="149">
        <v>3</v>
      </c>
      <c r="C540" s="149"/>
      <c r="D540" s="150">
        <v>0</v>
      </c>
    </row>
    <row r="541" spans="1:4" ht="27.75" customHeight="1" x14ac:dyDescent="0.2">
      <c r="A541" s="148" t="s">
        <v>1323</v>
      </c>
      <c r="B541" s="149">
        <v>3</v>
      </c>
      <c r="C541" s="149"/>
      <c r="D541" s="150">
        <v>3.5138314486773998</v>
      </c>
    </row>
    <row r="542" spans="1:4" ht="27.75" customHeight="1" x14ac:dyDescent="0.2">
      <c r="A542" s="148" t="s">
        <v>1324</v>
      </c>
      <c r="B542" s="149">
        <v>3</v>
      </c>
      <c r="C542" s="149"/>
      <c r="D542" s="150">
        <v>0</v>
      </c>
    </row>
    <row r="543" spans="1:4" ht="27.75" customHeight="1" x14ac:dyDescent="0.2">
      <c r="A543" s="148" t="s">
        <v>1325</v>
      </c>
      <c r="B543" s="149">
        <v>3</v>
      </c>
      <c r="C543" s="149"/>
      <c r="D543" s="150">
        <v>0</v>
      </c>
    </row>
    <row r="544" spans="1:4" ht="27.75" customHeight="1" x14ac:dyDescent="0.2">
      <c r="A544" s="148" t="s">
        <v>1326</v>
      </c>
      <c r="B544" s="149">
        <v>3</v>
      </c>
      <c r="C544" s="149"/>
      <c r="D544" s="150">
        <v>0</v>
      </c>
    </row>
    <row r="545" spans="1:4" ht="27.75" customHeight="1" x14ac:dyDescent="0.2">
      <c r="A545" s="148" t="s">
        <v>1327</v>
      </c>
      <c r="B545" s="149">
        <v>3</v>
      </c>
      <c r="C545" s="149"/>
      <c r="D545" s="150">
        <v>0</v>
      </c>
    </row>
    <row r="546" spans="1:4" ht="27.75" customHeight="1" x14ac:dyDescent="0.2">
      <c r="A546" s="148" t="s">
        <v>1328</v>
      </c>
      <c r="B546" s="149">
        <v>3</v>
      </c>
      <c r="C546" s="149"/>
      <c r="D546" s="150">
        <v>0</v>
      </c>
    </row>
    <row r="547" spans="1:4" ht="27.75" customHeight="1" x14ac:dyDescent="0.2">
      <c r="A547" s="148" t="s">
        <v>1329</v>
      </c>
      <c r="B547" s="149">
        <v>3</v>
      </c>
      <c r="C547" s="149"/>
      <c r="D547" s="150">
        <v>0</v>
      </c>
    </row>
    <row r="548" spans="1:4" ht="27.75" customHeight="1" x14ac:dyDescent="0.2">
      <c r="A548" s="148" t="s">
        <v>1330</v>
      </c>
      <c r="B548" s="149">
        <v>3</v>
      </c>
      <c r="C548" s="149"/>
      <c r="D548" s="150">
        <v>3.8318257121927299</v>
      </c>
    </row>
    <row r="549" spans="1:4" ht="27.75" customHeight="1" x14ac:dyDescent="0.2">
      <c r="A549" s="148" t="s">
        <v>1331</v>
      </c>
      <c r="B549" s="149">
        <v>3</v>
      </c>
      <c r="C549" s="149"/>
      <c r="D549" s="150">
        <v>0</v>
      </c>
    </row>
    <row r="550" spans="1:4" ht="27.75" customHeight="1" x14ac:dyDescent="0.2">
      <c r="A550" s="148" t="s">
        <v>1332</v>
      </c>
      <c r="B550" s="149">
        <v>3</v>
      </c>
      <c r="C550" s="149"/>
      <c r="D550" s="150">
        <v>0</v>
      </c>
    </row>
    <row r="551" spans="1:4" ht="27.75" customHeight="1" x14ac:dyDescent="0.2">
      <c r="A551" s="148" t="s">
        <v>1333</v>
      </c>
      <c r="B551" s="149">
        <v>3</v>
      </c>
      <c r="C551" s="149"/>
      <c r="D551" s="150">
        <v>0</v>
      </c>
    </row>
    <row r="552" spans="1:4" ht="27.75" customHeight="1" x14ac:dyDescent="0.2">
      <c r="A552" s="148" t="s">
        <v>1334</v>
      </c>
      <c r="B552" s="149">
        <v>3</v>
      </c>
      <c r="C552" s="149"/>
      <c r="D552" s="150">
        <v>4.1700050465396599</v>
      </c>
    </row>
    <row r="553" spans="1:4" ht="27.75" customHeight="1" x14ac:dyDescent="0.2">
      <c r="A553" s="148" t="s">
        <v>1335</v>
      </c>
      <c r="B553" s="149">
        <v>3</v>
      </c>
      <c r="C553" s="149"/>
      <c r="D553" s="150">
        <v>0</v>
      </c>
    </row>
    <row r="554" spans="1:4" ht="27.75" customHeight="1" x14ac:dyDescent="0.2">
      <c r="A554" s="148" t="s">
        <v>1336</v>
      </c>
      <c r="B554" s="149">
        <v>3</v>
      </c>
      <c r="C554" s="149"/>
      <c r="D554" s="150">
        <v>0</v>
      </c>
    </row>
    <row r="555" spans="1:4" ht="27.75" customHeight="1" x14ac:dyDescent="0.2">
      <c r="A555" s="148" t="s">
        <v>1337</v>
      </c>
      <c r="B555" s="149">
        <v>3</v>
      </c>
      <c r="C555" s="149"/>
      <c r="D555" s="150">
        <v>0</v>
      </c>
    </row>
    <row r="556" spans="1:4" ht="27.75" customHeight="1" x14ac:dyDescent="0.2">
      <c r="A556" s="148" t="s">
        <v>1338</v>
      </c>
      <c r="B556" s="149">
        <v>3</v>
      </c>
      <c r="C556" s="149"/>
      <c r="D556" s="150">
        <v>0</v>
      </c>
    </row>
    <row r="557" spans="1:4" ht="27.75" customHeight="1" x14ac:dyDescent="0.2">
      <c r="A557" s="148" t="s">
        <v>1339</v>
      </c>
      <c r="B557" s="149">
        <v>3</v>
      </c>
      <c r="C557" s="149"/>
      <c r="D557" s="150">
        <v>0</v>
      </c>
    </row>
    <row r="558" spans="1:4" ht="27.75" customHeight="1" x14ac:dyDescent="0.2">
      <c r="A558" s="148" t="s">
        <v>1340</v>
      </c>
      <c r="B558" s="149">
        <v>3</v>
      </c>
      <c r="C558" s="149"/>
      <c r="D558" s="150">
        <v>0</v>
      </c>
    </row>
    <row r="559" spans="1:4" ht="27.75" customHeight="1" x14ac:dyDescent="0.2">
      <c r="A559" s="148" t="s">
        <v>1341</v>
      </c>
      <c r="B559" s="149">
        <v>3</v>
      </c>
      <c r="C559" s="149"/>
      <c r="D559" s="150">
        <v>0</v>
      </c>
    </row>
    <row r="560" spans="1:4" ht="27.75" customHeight="1" x14ac:dyDescent="0.2">
      <c r="A560" s="148" t="s">
        <v>1342</v>
      </c>
      <c r="B560" s="149">
        <v>3</v>
      </c>
      <c r="C560" s="149"/>
      <c r="D560" s="150">
        <v>0</v>
      </c>
    </row>
    <row r="561" spans="1:4" ht="27.75" customHeight="1" x14ac:dyDescent="0.2">
      <c r="A561" s="148" t="s">
        <v>1343</v>
      </c>
      <c r="B561" s="149">
        <v>3</v>
      </c>
      <c r="C561" s="149"/>
      <c r="D561" s="150">
        <v>0</v>
      </c>
    </row>
    <row r="562" spans="1:4" ht="27.75" customHeight="1" x14ac:dyDescent="0.2">
      <c r="A562" s="148" t="s">
        <v>1344</v>
      </c>
      <c r="B562" s="149">
        <v>3</v>
      </c>
      <c r="C562" s="149"/>
      <c r="D562" s="150">
        <v>0</v>
      </c>
    </row>
    <row r="563" spans="1:4" ht="27.75" customHeight="1" x14ac:dyDescent="0.2">
      <c r="A563" s="148" t="s">
        <v>1345</v>
      </c>
      <c r="B563" s="149">
        <v>3</v>
      </c>
      <c r="C563" s="149"/>
      <c r="D563" s="150">
        <v>0</v>
      </c>
    </row>
    <row r="564" spans="1:4" ht="27.75" customHeight="1" x14ac:dyDescent="0.2">
      <c r="A564" s="148" t="s">
        <v>1346</v>
      </c>
      <c r="B564" s="149">
        <v>3</v>
      </c>
      <c r="C564" s="149"/>
      <c r="D564" s="150">
        <v>0</v>
      </c>
    </row>
    <row r="565" spans="1:4" ht="27.75" customHeight="1" x14ac:dyDescent="0.2">
      <c r="A565" s="148" t="s">
        <v>1347</v>
      </c>
      <c r="B565" s="149">
        <v>3</v>
      </c>
      <c r="C565" s="149"/>
      <c r="D565" s="150">
        <v>0</v>
      </c>
    </row>
    <row r="566" spans="1:4" ht="27.75" customHeight="1" x14ac:dyDescent="0.2">
      <c r="A566" s="148" t="s">
        <v>1348</v>
      </c>
      <c r="B566" s="149">
        <v>3</v>
      </c>
      <c r="C566" s="149"/>
      <c r="D566" s="150">
        <v>0</v>
      </c>
    </row>
    <row r="567" spans="1:4" ht="27.75" customHeight="1" x14ac:dyDescent="0.2">
      <c r="A567" s="148" t="s">
        <v>1349</v>
      </c>
      <c r="B567" s="149">
        <v>3</v>
      </c>
      <c r="C567" s="149"/>
      <c r="D567" s="150">
        <v>0</v>
      </c>
    </row>
    <row r="568" spans="1:4" ht="27.75" customHeight="1" x14ac:dyDescent="0.2">
      <c r="A568" s="148" t="s">
        <v>1350</v>
      </c>
      <c r="B568" s="149">
        <v>3</v>
      </c>
      <c r="C568" s="149"/>
      <c r="D568" s="150">
        <v>0</v>
      </c>
    </row>
    <row r="569" spans="1:4" ht="27.75" customHeight="1" x14ac:dyDescent="0.2">
      <c r="A569" s="148" t="s">
        <v>1351</v>
      </c>
      <c r="B569" s="149">
        <v>3</v>
      </c>
      <c r="C569" s="149"/>
      <c r="D569" s="150">
        <v>0</v>
      </c>
    </row>
    <row r="570" spans="1:4" ht="27.75" customHeight="1" x14ac:dyDescent="0.2">
      <c r="A570" s="148" t="s">
        <v>1352</v>
      </c>
      <c r="B570" s="149">
        <v>3</v>
      </c>
      <c r="C570" s="149"/>
      <c r="D570" s="150">
        <v>0</v>
      </c>
    </row>
    <row r="571" spans="1:4" ht="27.75" customHeight="1" x14ac:dyDescent="0.2">
      <c r="A571" s="148" t="s">
        <v>1353</v>
      </c>
      <c r="B571" s="149">
        <v>3</v>
      </c>
      <c r="C571" s="149"/>
      <c r="D571" s="150">
        <v>0</v>
      </c>
    </row>
    <row r="572" spans="1:4" ht="27.75" customHeight="1" x14ac:dyDescent="0.2">
      <c r="A572" s="148" t="s">
        <v>1354</v>
      </c>
      <c r="B572" s="149">
        <v>3</v>
      </c>
      <c r="C572" s="149"/>
      <c r="D572" s="150">
        <v>0</v>
      </c>
    </row>
    <row r="573" spans="1:4" ht="27.75" customHeight="1" x14ac:dyDescent="0.2">
      <c r="A573" s="148" t="s">
        <v>1355</v>
      </c>
      <c r="B573" s="149">
        <v>3</v>
      </c>
      <c r="C573" s="149"/>
      <c r="D573" s="150">
        <v>0</v>
      </c>
    </row>
    <row r="574" spans="1:4" ht="27.75" customHeight="1" x14ac:dyDescent="0.2">
      <c r="A574" s="148" t="s">
        <v>1356</v>
      </c>
      <c r="B574" s="149">
        <v>3</v>
      </c>
      <c r="C574" s="149"/>
      <c r="D574" s="150">
        <v>0</v>
      </c>
    </row>
    <row r="575" spans="1:4" ht="27.75" customHeight="1" x14ac:dyDescent="0.2">
      <c r="A575" s="148" t="s">
        <v>1357</v>
      </c>
      <c r="B575" s="149">
        <v>3</v>
      </c>
      <c r="C575" s="149"/>
      <c r="D575" s="150">
        <v>0</v>
      </c>
    </row>
    <row r="576" spans="1:4" ht="27.75" customHeight="1" x14ac:dyDescent="0.2">
      <c r="A576" s="148" t="s">
        <v>1358</v>
      </c>
      <c r="B576" s="149">
        <v>3</v>
      </c>
      <c r="C576" s="149"/>
      <c r="D576" s="150">
        <v>0</v>
      </c>
    </row>
    <row r="577" spans="1:4" ht="27.75" customHeight="1" x14ac:dyDescent="0.2">
      <c r="A577" s="148" t="s">
        <v>1359</v>
      </c>
      <c r="B577" s="149">
        <v>3</v>
      </c>
      <c r="C577" s="149"/>
      <c r="D577" s="150">
        <v>0</v>
      </c>
    </row>
    <row r="578" spans="1:4" ht="27.75" customHeight="1" x14ac:dyDescent="0.2">
      <c r="A578" s="148" t="s">
        <v>1360</v>
      </c>
      <c r="B578" s="149">
        <v>3</v>
      </c>
      <c r="C578" s="149"/>
      <c r="D578" s="150">
        <v>0</v>
      </c>
    </row>
    <row r="579" spans="1:4" ht="27.75" customHeight="1" x14ac:dyDescent="0.2">
      <c r="A579" s="148" t="s">
        <v>1361</v>
      </c>
      <c r="B579" s="149">
        <v>3</v>
      </c>
      <c r="C579" s="149"/>
      <c r="D579" s="150">
        <v>0</v>
      </c>
    </row>
    <row r="580" spans="1:4" ht="27.75" customHeight="1" x14ac:dyDescent="0.2">
      <c r="A580" s="148" t="s">
        <v>1362</v>
      </c>
      <c r="B580" s="149">
        <v>3</v>
      </c>
      <c r="C580" s="149"/>
      <c r="D580" s="150">
        <v>0</v>
      </c>
    </row>
    <row r="581" spans="1:4" ht="27.75" customHeight="1" x14ac:dyDescent="0.2">
      <c r="A581" s="148" t="s">
        <v>1363</v>
      </c>
      <c r="B581" s="149">
        <v>3</v>
      </c>
      <c r="C581" s="149"/>
      <c r="D581" s="150">
        <v>0</v>
      </c>
    </row>
    <row r="582" spans="1:4" ht="27.75" customHeight="1" x14ac:dyDescent="0.2">
      <c r="A582" s="148" t="s">
        <v>1364</v>
      </c>
      <c r="B582" s="149">
        <v>3</v>
      </c>
      <c r="C582" s="149"/>
      <c r="D582" s="150">
        <v>0</v>
      </c>
    </row>
    <row r="583" spans="1:4" ht="27.75" customHeight="1" x14ac:dyDescent="0.2">
      <c r="A583" s="148" t="s">
        <v>1365</v>
      </c>
      <c r="B583" s="149">
        <v>3</v>
      </c>
      <c r="C583" s="149"/>
      <c r="D583" s="150">
        <v>0</v>
      </c>
    </row>
    <row r="584" spans="1:4" ht="27.75" customHeight="1" x14ac:dyDescent="0.2">
      <c r="A584" s="148" t="s">
        <v>1366</v>
      </c>
      <c r="B584" s="149">
        <v>3</v>
      </c>
      <c r="C584" s="149"/>
      <c r="D584" s="150">
        <v>0</v>
      </c>
    </row>
    <row r="585" spans="1:4" ht="27.75" customHeight="1" x14ac:dyDescent="0.2">
      <c r="A585" s="148" t="s">
        <v>1367</v>
      </c>
      <c r="B585" s="149">
        <v>3</v>
      </c>
      <c r="C585" s="149"/>
      <c r="D585" s="150">
        <v>0</v>
      </c>
    </row>
    <row r="586" spans="1:4" ht="27.75" customHeight="1" x14ac:dyDescent="0.2">
      <c r="A586" s="148" t="s">
        <v>1368</v>
      </c>
      <c r="B586" s="149">
        <v>3</v>
      </c>
      <c r="C586" s="149"/>
      <c r="D586" s="150">
        <v>0</v>
      </c>
    </row>
    <row r="587" spans="1:4" ht="27.75" customHeight="1" x14ac:dyDescent="0.2">
      <c r="A587" s="148" t="s">
        <v>1369</v>
      </c>
      <c r="B587" s="149">
        <v>3</v>
      </c>
      <c r="C587" s="149"/>
      <c r="D587" s="150">
        <v>0</v>
      </c>
    </row>
    <row r="588" spans="1:4" ht="27.75" customHeight="1" x14ac:dyDescent="0.2">
      <c r="A588" s="148" t="s">
        <v>1370</v>
      </c>
      <c r="B588" s="149">
        <v>3</v>
      </c>
      <c r="C588" s="149"/>
      <c r="D588" s="150">
        <v>0</v>
      </c>
    </row>
    <row r="589" spans="1:4" ht="27.75" customHeight="1" x14ac:dyDescent="0.2">
      <c r="A589" s="148" t="s">
        <v>1371</v>
      </c>
      <c r="B589" s="149">
        <v>3</v>
      </c>
      <c r="C589" s="149"/>
      <c r="D589" s="150">
        <v>0</v>
      </c>
    </row>
    <row r="590" spans="1:4" ht="27.75" customHeight="1" x14ac:dyDescent="0.2">
      <c r="A590" s="148" t="s">
        <v>1372</v>
      </c>
      <c r="B590" s="149">
        <v>3</v>
      </c>
      <c r="C590" s="149"/>
      <c r="D590" s="150">
        <v>0</v>
      </c>
    </row>
    <row r="591" spans="1:4" ht="27.75" customHeight="1" x14ac:dyDescent="0.2">
      <c r="A591" s="148" t="s">
        <v>1373</v>
      </c>
      <c r="B591" s="149">
        <v>3</v>
      </c>
      <c r="C591" s="149"/>
      <c r="D591" s="150">
        <v>0</v>
      </c>
    </row>
    <row r="592" spans="1:4" ht="27.75" customHeight="1" x14ac:dyDescent="0.2">
      <c r="A592" s="148" t="s">
        <v>1374</v>
      </c>
      <c r="B592" s="149">
        <v>3</v>
      </c>
      <c r="C592" s="149"/>
      <c r="D592" s="150">
        <v>0</v>
      </c>
    </row>
    <row r="593" spans="1:4" ht="27.75" customHeight="1" x14ac:dyDescent="0.2">
      <c r="A593" s="148" t="s">
        <v>1375</v>
      </c>
      <c r="B593" s="149">
        <v>3</v>
      </c>
      <c r="C593" s="149"/>
      <c r="D593" s="150">
        <v>4.5145340292019096</v>
      </c>
    </row>
    <row r="594" spans="1:4" ht="27.75" customHeight="1" x14ac:dyDescent="0.2">
      <c r="A594" s="148" t="s">
        <v>1376</v>
      </c>
      <c r="B594" s="149">
        <v>3</v>
      </c>
      <c r="C594" s="149"/>
      <c r="D594" s="150">
        <v>0</v>
      </c>
    </row>
    <row r="595" spans="1:4" ht="27.75" customHeight="1" x14ac:dyDescent="0.2">
      <c r="A595" s="148" t="s">
        <v>1377</v>
      </c>
      <c r="B595" s="149">
        <v>3</v>
      </c>
      <c r="C595" s="149"/>
      <c r="D595" s="150">
        <v>0</v>
      </c>
    </row>
    <row r="596" spans="1:4" ht="27.75" customHeight="1" x14ac:dyDescent="0.2">
      <c r="A596" s="148" t="s">
        <v>1378</v>
      </c>
      <c r="B596" s="149">
        <v>3</v>
      </c>
      <c r="C596" s="149"/>
      <c r="D596" s="150">
        <v>0</v>
      </c>
    </row>
    <row r="597" spans="1:4" ht="27.75" customHeight="1" x14ac:dyDescent="0.2">
      <c r="A597" s="148" t="s">
        <v>1379</v>
      </c>
      <c r="B597" s="149">
        <v>3</v>
      </c>
      <c r="C597" s="149"/>
      <c r="D597" s="150">
        <v>0</v>
      </c>
    </row>
    <row r="598" spans="1:4" ht="27.75" customHeight="1" x14ac:dyDescent="0.2">
      <c r="A598" s="148" t="s">
        <v>1380</v>
      </c>
      <c r="B598" s="149">
        <v>3</v>
      </c>
      <c r="C598" s="149"/>
      <c r="D598" s="150">
        <v>0</v>
      </c>
    </row>
    <row r="599" spans="1:4" ht="27.75" customHeight="1" x14ac:dyDescent="0.2">
      <c r="A599" s="148" t="s">
        <v>1381</v>
      </c>
      <c r="B599" s="149">
        <v>3</v>
      </c>
      <c r="C599" s="149"/>
      <c r="D599" s="150">
        <v>0</v>
      </c>
    </row>
    <row r="600" spans="1:4" ht="27.75" customHeight="1" x14ac:dyDescent="0.2">
      <c r="A600" s="148" t="s">
        <v>1382</v>
      </c>
      <c r="B600" s="149">
        <v>3</v>
      </c>
      <c r="C600" s="149"/>
      <c r="D600" s="150">
        <v>0</v>
      </c>
    </row>
    <row r="601" spans="1:4" ht="27.75" customHeight="1" x14ac:dyDescent="0.2">
      <c r="A601" s="148" t="s">
        <v>1383</v>
      </c>
      <c r="B601" s="149">
        <v>3</v>
      </c>
      <c r="C601" s="149"/>
      <c r="D601" s="150">
        <v>6.1315925565118503</v>
      </c>
    </row>
    <row r="602" spans="1:4" ht="27.75" customHeight="1" x14ac:dyDescent="0.2">
      <c r="A602" s="148" t="s">
        <v>1384</v>
      </c>
      <c r="B602" s="149">
        <v>3</v>
      </c>
      <c r="C602" s="149"/>
      <c r="D602" s="150">
        <v>0</v>
      </c>
    </row>
    <row r="603" spans="1:4" ht="27.75" customHeight="1" x14ac:dyDescent="0.2">
      <c r="A603" s="148" t="s">
        <v>1385</v>
      </c>
      <c r="B603" s="149">
        <v>3</v>
      </c>
      <c r="C603" s="149"/>
      <c r="D603" s="150">
        <v>0</v>
      </c>
    </row>
    <row r="604" spans="1:4" ht="27.75" customHeight="1" x14ac:dyDescent="0.2">
      <c r="A604" s="148" t="s">
        <v>1386</v>
      </c>
      <c r="B604" s="149">
        <v>3</v>
      </c>
      <c r="C604" s="149"/>
      <c r="D604" s="150">
        <v>0</v>
      </c>
    </row>
    <row r="605" spans="1:4" ht="27.75" customHeight="1" x14ac:dyDescent="0.2">
      <c r="A605" s="148" t="s">
        <v>1387</v>
      </c>
      <c r="B605" s="149">
        <v>3</v>
      </c>
      <c r="C605" s="149"/>
      <c r="D605" s="150">
        <v>5.6568682251459999</v>
      </c>
    </row>
    <row r="606" spans="1:4" ht="27.75" customHeight="1" x14ac:dyDescent="0.2">
      <c r="A606" s="148" t="s">
        <v>1388</v>
      </c>
      <c r="B606" s="149">
        <v>3</v>
      </c>
      <c r="C606" s="149"/>
      <c r="D606" s="150">
        <v>0</v>
      </c>
    </row>
    <row r="607" spans="1:4" ht="27.75" customHeight="1" x14ac:dyDescent="0.2">
      <c r="A607" s="148" t="s">
        <v>1389</v>
      </c>
      <c r="B607" s="149">
        <v>3</v>
      </c>
      <c r="C607" s="149"/>
      <c r="D607" s="150">
        <v>0</v>
      </c>
    </row>
    <row r="608" spans="1:4" ht="27.75" customHeight="1" x14ac:dyDescent="0.2">
      <c r="A608" s="148" t="s">
        <v>1390</v>
      </c>
      <c r="B608" s="149">
        <v>3</v>
      </c>
      <c r="C608" s="149"/>
      <c r="D608" s="150">
        <v>0</v>
      </c>
    </row>
    <row r="609" spans="1:4" ht="27.75" customHeight="1" x14ac:dyDescent="0.2">
      <c r="A609" s="148" t="s">
        <v>1391</v>
      </c>
      <c r="B609" s="149">
        <v>3</v>
      </c>
      <c r="C609" s="149"/>
      <c r="D609" s="150">
        <v>0</v>
      </c>
    </row>
    <row r="610" spans="1:4" ht="27.75" customHeight="1" x14ac:dyDescent="0.2">
      <c r="A610" s="148" t="s">
        <v>1392</v>
      </c>
      <c r="B610" s="149">
        <v>3</v>
      </c>
      <c r="C610" s="149"/>
      <c r="D610" s="150">
        <v>0</v>
      </c>
    </row>
    <row r="611" spans="1:4" ht="27.75" customHeight="1" x14ac:dyDescent="0.2">
      <c r="A611" s="148" t="s">
        <v>1393</v>
      </c>
      <c r="B611" s="149">
        <v>3</v>
      </c>
      <c r="C611" s="149"/>
      <c r="D611" s="150">
        <v>0</v>
      </c>
    </row>
    <row r="612" spans="1:4" ht="27.75" customHeight="1" x14ac:dyDescent="0.2">
      <c r="A612" s="148" t="s">
        <v>1394</v>
      </c>
      <c r="B612" s="149">
        <v>3</v>
      </c>
      <c r="C612" s="149"/>
      <c r="D612" s="150">
        <v>0</v>
      </c>
    </row>
    <row r="613" spans="1:4" ht="27.75" customHeight="1" x14ac:dyDescent="0.2">
      <c r="A613" s="148" t="s">
        <v>1395</v>
      </c>
      <c r="B613" s="149">
        <v>3</v>
      </c>
      <c r="C613" s="149"/>
      <c r="D613" s="150">
        <v>0</v>
      </c>
    </row>
    <row r="614" spans="1:4" ht="27.75" customHeight="1" x14ac:dyDescent="0.2">
      <c r="A614" s="148" t="s">
        <v>1396</v>
      </c>
      <c r="B614" s="149">
        <v>3</v>
      </c>
      <c r="C614" s="149"/>
      <c r="D614" s="150">
        <v>0</v>
      </c>
    </row>
    <row r="615" spans="1:4" ht="27.75" customHeight="1" x14ac:dyDescent="0.2">
      <c r="A615" s="148" t="s">
        <v>1397</v>
      </c>
      <c r="B615" s="149">
        <v>3</v>
      </c>
      <c r="C615" s="149"/>
      <c r="D615" s="150">
        <v>0</v>
      </c>
    </row>
    <row r="616" spans="1:4" ht="27.75" customHeight="1" x14ac:dyDescent="0.2">
      <c r="A616" s="148" t="s">
        <v>1398</v>
      </c>
      <c r="B616" s="149">
        <v>3</v>
      </c>
      <c r="C616" s="149"/>
      <c r="D616" s="150">
        <v>0</v>
      </c>
    </row>
    <row r="617" spans="1:4" ht="27.75" customHeight="1" x14ac:dyDescent="0.2">
      <c r="A617" s="148" t="s">
        <v>1399</v>
      </c>
      <c r="B617" s="149">
        <v>3</v>
      </c>
      <c r="C617" s="149"/>
      <c r="D617" s="150">
        <v>0</v>
      </c>
    </row>
    <row r="618" spans="1:4" ht="27.75" customHeight="1" x14ac:dyDescent="0.2">
      <c r="A618" s="148" t="s">
        <v>1400</v>
      </c>
      <c r="B618" s="149">
        <v>3</v>
      </c>
      <c r="C618" s="149"/>
      <c r="D618" s="150">
        <v>0</v>
      </c>
    </row>
    <row r="619" spans="1:4" ht="27.75" customHeight="1" x14ac:dyDescent="0.2">
      <c r="A619" s="148" t="s">
        <v>1401</v>
      </c>
      <c r="B619" s="149">
        <v>3</v>
      </c>
      <c r="C619" s="149"/>
      <c r="D619" s="150">
        <v>5.1873866603581904</v>
      </c>
    </row>
    <row r="620" spans="1:4" ht="27.75" customHeight="1" x14ac:dyDescent="0.2">
      <c r="A620" s="148" t="s">
        <v>1402</v>
      </c>
      <c r="B620" s="149">
        <v>3</v>
      </c>
      <c r="C620" s="149"/>
      <c r="D620" s="150">
        <v>0</v>
      </c>
    </row>
    <row r="621" spans="1:4" ht="27.75" customHeight="1" x14ac:dyDescent="0.2">
      <c r="A621" s="148" t="s">
        <v>1403</v>
      </c>
      <c r="B621" s="149">
        <v>3</v>
      </c>
      <c r="C621" s="149"/>
      <c r="D621" s="150">
        <v>0</v>
      </c>
    </row>
    <row r="622" spans="1:4" ht="27.75" customHeight="1" x14ac:dyDescent="0.2">
      <c r="A622" s="148" t="s">
        <v>1404</v>
      </c>
      <c r="B622" s="149">
        <v>3</v>
      </c>
      <c r="C622" s="149"/>
      <c r="D622" s="150">
        <v>0</v>
      </c>
    </row>
    <row r="623" spans="1:4" ht="27.75" customHeight="1" x14ac:dyDescent="0.2">
      <c r="A623" s="148" t="s">
        <v>1405</v>
      </c>
      <c r="B623" s="149">
        <v>3</v>
      </c>
      <c r="C623" s="149"/>
      <c r="D623" s="150">
        <v>0</v>
      </c>
    </row>
    <row r="624" spans="1:4" ht="27.75" customHeight="1" x14ac:dyDescent="0.2">
      <c r="A624" s="148" t="s">
        <v>1406</v>
      </c>
      <c r="B624" s="149">
        <v>3</v>
      </c>
      <c r="C624" s="149"/>
      <c r="D624" s="150">
        <v>0</v>
      </c>
    </row>
    <row r="625" spans="1:4" ht="27.75" customHeight="1" x14ac:dyDescent="0.2">
      <c r="A625" s="148" t="s">
        <v>1407</v>
      </c>
      <c r="B625" s="149">
        <v>3</v>
      </c>
      <c r="C625" s="149"/>
      <c r="D625" s="150">
        <v>0</v>
      </c>
    </row>
    <row r="626" spans="1:4" ht="27.75" customHeight="1" x14ac:dyDescent="0.2">
      <c r="A626" s="148" t="s">
        <v>1408</v>
      </c>
      <c r="B626" s="149">
        <v>3</v>
      </c>
      <c r="C626" s="149"/>
      <c r="D626" s="150">
        <v>0</v>
      </c>
    </row>
    <row r="627" spans="1:4" ht="27.75" customHeight="1" x14ac:dyDescent="0.2">
      <c r="A627" s="148" t="s">
        <v>1409</v>
      </c>
      <c r="B627" s="149">
        <v>3</v>
      </c>
      <c r="C627" s="149"/>
      <c r="D627" s="150">
        <v>0</v>
      </c>
    </row>
    <row r="628" spans="1:4" ht="27.75" customHeight="1" x14ac:dyDescent="0.2">
      <c r="A628" s="148" t="s">
        <v>1410</v>
      </c>
      <c r="B628" s="149">
        <v>3</v>
      </c>
      <c r="C628" s="149"/>
      <c r="D628" s="150">
        <v>0</v>
      </c>
    </row>
    <row r="629" spans="1:4" ht="27.75" customHeight="1" x14ac:dyDescent="0.2">
      <c r="A629" s="148" t="s">
        <v>1411</v>
      </c>
      <c r="B629" s="149">
        <v>3</v>
      </c>
      <c r="C629" s="149"/>
      <c r="D629" s="150">
        <v>0</v>
      </c>
    </row>
    <row r="630" spans="1:4" ht="27.75" customHeight="1" x14ac:dyDescent="0.2">
      <c r="A630" s="148" t="s">
        <v>1412</v>
      </c>
      <c r="B630" s="149">
        <v>3</v>
      </c>
      <c r="C630" s="149"/>
      <c r="D630" s="150">
        <v>0</v>
      </c>
    </row>
    <row r="631" spans="1:4" ht="27.75" customHeight="1" x14ac:dyDescent="0.2">
      <c r="A631" s="148" t="s">
        <v>1413</v>
      </c>
      <c r="B631" s="149">
        <v>3</v>
      </c>
      <c r="C631" s="149"/>
      <c r="D631" s="150">
        <v>0</v>
      </c>
    </row>
    <row r="632" spans="1:4" ht="27.75" customHeight="1" x14ac:dyDescent="0.2">
      <c r="A632" s="148" t="s">
        <v>1414</v>
      </c>
      <c r="B632" s="149">
        <v>3</v>
      </c>
      <c r="C632" s="149"/>
      <c r="D632" s="150">
        <v>0</v>
      </c>
    </row>
    <row r="633" spans="1:4" ht="27.75" customHeight="1" x14ac:dyDescent="0.2">
      <c r="A633" s="148" t="s">
        <v>1415</v>
      </c>
      <c r="B633" s="149">
        <v>3</v>
      </c>
      <c r="C633" s="149"/>
      <c r="D633" s="150">
        <v>0</v>
      </c>
    </row>
    <row r="634" spans="1:4" ht="27.75" customHeight="1" x14ac:dyDescent="0.2">
      <c r="A634" s="148" t="s">
        <v>1416</v>
      </c>
      <c r="B634" s="149">
        <v>3</v>
      </c>
      <c r="C634" s="149"/>
      <c r="D634" s="150">
        <v>0</v>
      </c>
    </row>
    <row r="635" spans="1:4" ht="27.75" customHeight="1" x14ac:dyDescent="0.2">
      <c r="A635" s="148" t="s">
        <v>1417</v>
      </c>
      <c r="B635" s="149">
        <v>3</v>
      </c>
      <c r="C635" s="149"/>
      <c r="D635" s="150">
        <v>0</v>
      </c>
    </row>
    <row r="636" spans="1:4" ht="27.75" customHeight="1" x14ac:dyDescent="0.2">
      <c r="A636" s="148" t="s">
        <v>1418</v>
      </c>
      <c r="B636" s="149">
        <v>3</v>
      </c>
      <c r="C636" s="149"/>
      <c r="D636" s="150">
        <v>0</v>
      </c>
    </row>
    <row r="637" spans="1:4" ht="27.75" customHeight="1" x14ac:dyDescent="0.2">
      <c r="A637" s="148" t="s">
        <v>1419</v>
      </c>
      <c r="B637" s="149">
        <v>3</v>
      </c>
      <c r="C637" s="149"/>
      <c r="D637" s="150">
        <v>0</v>
      </c>
    </row>
    <row r="638" spans="1:4" ht="27.75" customHeight="1" x14ac:dyDescent="0.2">
      <c r="A638" s="148" t="s">
        <v>1420</v>
      </c>
      <c r="B638" s="149">
        <v>3</v>
      </c>
      <c r="C638" s="149"/>
      <c r="D638" s="150">
        <v>0</v>
      </c>
    </row>
    <row r="639" spans="1:4" ht="27.75" customHeight="1" x14ac:dyDescent="0.2">
      <c r="A639" s="148" t="s">
        <v>1421</v>
      </c>
      <c r="B639" s="149">
        <v>3</v>
      </c>
      <c r="C639" s="149"/>
      <c r="D639" s="150">
        <v>0</v>
      </c>
    </row>
    <row r="640" spans="1:4" ht="27.75" customHeight="1" x14ac:dyDescent="0.2">
      <c r="A640" s="148" t="s">
        <v>1422</v>
      </c>
      <c r="B640" s="149">
        <v>3</v>
      </c>
      <c r="C640" s="149"/>
      <c r="D640" s="150">
        <v>0</v>
      </c>
    </row>
    <row r="641" spans="1:4" ht="27.75" customHeight="1" x14ac:dyDescent="0.2">
      <c r="A641" s="148" t="s">
        <v>1423</v>
      </c>
      <c r="B641" s="149">
        <v>3</v>
      </c>
      <c r="C641" s="149"/>
      <c r="D641" s="150">
        <v>0</v>
      </c>
    </row>
    <row r="642" spans="1:4" ht="27.75" customHeight="1" x14ac:dyDescent="0.2">
      <c r="A642" s="148" t="s">
        <v>1424</v>
      </c>
      <c r="B642" s="149">
        <v>3</v>
      </c>
      <c r="C642" s="149"/>
      <c r="D642" s="150">
        <v>0</v>
      </c>
    </row>
    <row r="643" spans="1:4" ht="27.75" customHeight="1" x14ac:dyDescent="0.2">
      <c r="A643" s="148" t="s">
        <v>1425</v>
      </c>
      <c r="B643" s="149">
        <v>3</v>
      </c>
      <c r="C643" s="149"/>
      <c r="D643" s="150">
        <v>0</v>
      </c>
    </row>
    <row r="644" spans="1:4" ht="27.75" customHeight="1" x14ac:dyDescent="0.2">
      <c r="A644" s="148" t="s">
        <v>1426</v>
      </c>
      <c r="B644" s="149">
        <v>3</v>
      </c>
      <c r="C644" s="149"/>
      <c r="D644" s="150">
        <v>0</v>
      </c>
    </row>
    <row r="645" spans="1:4" ht="27.75" customHeight="1" x14ac:dyDescent="0.2">
      <c r="A645" s="148" t="s">
        <v>1427</v>
      </c>
      <c r="B645" s="149">
        <v>3</v>
      </c>
      <c r="C645" s="149"/>
      <c r="D645" s="150">
        <v>0</v>
      </c>
    </row>
    <row r="646" spans="1:4" ht="27.75" customHeight="1" x14ac:dyDescent="0.2">
      <c r="A646" s="148" t="s">
        <v>1428</v>
      </c>
      <c r="B646" s="149">
        <v>3</v>
      </c>
      <c r="C646" s="149"/>
      <c r="D646" s="150">
        <v>0</v>
      </c>
    </row>
    <row r="647" spans="1:4" ht="27.75" customHeight="1" x14ac:dyDescent="0.2">
      <c r="A647" s="151"/>
      <c r="B647" s="151"/>
      <c r="C647" s="151"/>
      <c r="D647" s="151"/>
    </row>
    <row r="648" spans="1:4" ht="27.75" customHeight="1" x14ac:dyDescent="0.2">
      <c r="A648" s="151"/>
      <c r="B648" s="151"/>
      <c r="C648" s="151"/>
      <c r="D648" s="151"/>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5.75" x14ac:dyDescent="0.25"/>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85546875" style="153" bestFit="1" customWidth="1"/>
    <col min="8" max="8" width="64.5703125" style="153" bestFit="1" customWidth="1"/>
    <col min="9" max="16384" width="11.5703125" style="153"/>
  </cols>
  <sheetData>
    <row r="1" spans="1:8" ht="26.25" customHeight="1" x14ac:dyDescent="0.25">
      <c r="A1" s="152" t="s">
        <v>26</v>
      </c>
      <c r="H1" s="155"/>
    </row>
    <row r="2" spans="1:8" ht="12.75" customHeight="1" x14ac:dyDescent="0.25">
      <c r="A2" s="152"/>
    </row>
    <row r="3" spans="1:8" ht="12.75" customHeight="1" x14ac:dyDescent="0.25">
      <c r="A3" s="152"/>
    </row>
    <row r="4" spans="1:8" ht="12.75" customHeight="1" x14ac:dyDescent="0.25">
      <c r="A4" s="152"/>
    </row>
    <row r="5" spans="1:8" ht="12.75" customHeight="1" x14ac:dyDescent="0.25">
      <c r="A5" s="152"/>
    </row>
    <row r="6" spans="1:8" ht="12.75" customHeight="1" x14ac:dyDescent="0.25">
      <c r="A6" s="152"/>
    </row>
    <row r="7" spans="1:8" ht="12.75" customHeight="1" x14ac:dyDescent="0.25">
      <c r="A7" s="152"/>
    </row>
    <row r="8" spans="1:8" ht="12.75" customHeight="1" x14ac:dyDescent="0.25">
      <c r="A8" s="152"/>
    </row>
    <row r="9" spans="1:8" ht="12.75" customHeight="1" x14ac:dyDescent="0.25">
      <c r="A9" s="152"/>
    </row>
    <row r="10" spans="1:8" ht="12.75" customHeight="1" x14ac:dyDescent="0.25">
      <c r="A10" s="152"/>
    </row>
    <row r="11" spans="1:8" ht="12.75" customHeight="1" x14ac:dyDescent="0.25">
      <c r="A11" s="152"/>
    </row>
    <row r="12" spans="1:8" ht="12.75" customHeight="1" x14ac:dyDescent="0.25">
      <c r="A12" s="152"/>
    </row>
    <row r="13" spans="1:8" ht="12.75" customHeight="1" x14ac:dyDescent="0.25">
      <c r="A13" s="152"/>
    </row>
    <row r="14" spans="1:8" ht="12.75" customHeight="1" x14ac:dyDescent="0.25">
      <c r="A14" s="152"/>
    </row>
    <row r="15" spans="1:8" ht="12.75" customHeight="1" x14ac:dyDescent="0.25">
      <c r="A15" s="152"/>
    </row>
    <row r="16" spans="1:8" ht="12.75" customHeight="1" x14ac:dyDescent="0.25">
      <c r="A16" s="152"/>
    </row>
    <row r="17" spans="1:8" ht="12.75" customHeight="1" x14ac:dyDescent="0.25">
      <c r="A17" s="152"/>
    </row>
    <row r="18" spans="1:8" ht="12.75" customHeight="1" x14ac:dyDescent="0.25">
      <c r="A18" s="152"/>
    </row>
    <row r="19" spans="1:8" ht="12.75" customHeight="1" x14ac:dyDescent="0.25">
      <c r="A19" s="152"/>
    </row>
    <row r="20" spans="1:8" ht="12.75" customHeight="1" x14ac:dyDescent="0.25">
      <c r="A20" s="152"/>
    </row>
    <row r="21" spans="1:8" ht="12.75" customHeight="1" x14ac:dyDescent="0.25">
      <c r="A21" s="152"/>
    </row>
    <row r="22" spans="1:8" ht="12.75" customHeight="1" x14ac:dyDescent="0.25">
      <c r="A22" s="152"/>
    </row>
    <row r="23" spans="1:8" ht="12.75" customHeight="1" x14ac:dyDescent="0.25">
      <c r="A23" s="152"/>
    </row>
    <row r="24" spans="1:8" ht="12.75" customHeight="1" x14ac:dyDescent="0.25">
      <c r="A24" s="152"/>
    </row>
    <row r="25" spans="1:8" ht="12.75" customHeight="1" x14ac:dyDescent="0.25">
      <c r="A25" s="152"/>
    </row>
    <row r="26" spans="1:8" ht="12.75" customHeight="1" x14ac:dyDescent="0.25">
      <c r="A26" s="152"/>
    </row>
    <row r="27" spans="1:8" ht="12.75" customHeight="1" x14ac:dyDescent="0.25">
      <c r="A27" s="152"/>
    </row>
    <row r="28" spans="1:8" s="157" customFormat="1" ht="63" x14ac:dyDescent="0.2">
      <c r="A28" s="48" t="s">
        <v>229</v>
      </c>
      <c r="B28" s="48" t="s">
        <v>230</v>
      </c>
      <c r="C28" s="48" t="s">
        <v>457</v>
      </c>
      <c r="D28" s="156"/>
      <c r="E28" s="156"/>
      <c r="F28" s="48" t="s">
        <v>458</v>
      </c>
      <c r="G28" s="48" t="s">
        <v>459</v>
      </c>
      <c r="H28" s="48" t="s">
        <v>460</v>
      </c>
    </row>
    <row r="29" spans="1:8" x14ac:dyDescent="0.25">
      <c r="A29" s="158">
        <v>3</v>
      </c>
      <c r="B29" s="159" t="s">
        <v>231</v>
      </c>
      <c r="C29" s="160" t="s">
        <v>466</v>
      </c>
      <c r="F29" s="153" t="s">
        <v>463</v>
      </c>
      <c r="G29" s="161">
        <v>43626</v>
      </c>
      <c r="H29" s="153" t="s">
        <v>464</v>
      </c>
    </row>
    <row r="30" spans="1:8" x14ac:dyDescent="0.25">
      <c r="A30" s="158">
        <v>4</v>
      </c>
      <c r="B30" s="159" t="s">
        <v>231</v>
      </c>
      <c r="C30" s="160" t="s">
        <v>466</v>
      </c>
      <c r="F30" s="153" t="s">
        <v>468</v>
      </c>
      <c r="G30" s="161">
        <v>43626</v>
      </c>
      <c r="H30" s="153" t="s">
        <v>464</v>
      </c>
    </row>
    <row r="31" spans="1:8" x14ac:dyDescent="0.25">
      <c r="A31" s="158">
        <v>5</v>
      </c>
      <c r="B31" s="159" t="s">
        <v>232</v>
      </c>
      <c r="C31" s="160" t="s">
        <v>466</v>
      </c>
      <c r="F31" s="153" t="s">
        <v>467</v>
      </c>
      <c r="G31" s="161">
        <v>43626</v>
      </c>
      <c r="H31" s="153" t="s">
        <v>464</v>
      </c>
    </row>
    <row r="32" spans="1:8" x14ac:dyDescent="0.25">
      <c r="A32" s="158">
        <v>6</v>
      </c>
      <c r="B32" s="159" t="s">
        <v>233</v>
      </c>
      <c r="C32" s="160" t="s">
        <v>466</v>
      </c>
      <c r="F32" s="153" t="s">
        <v>469</v>
      </c>
      <c r="G32" s="161">
        <v>43626</v>
      </c>
      <c r="H32" s="153" t="s">
        <v>470</v>
      </c>
    </row>
    <row r="33" spans="1:8" x14ac:dyDescent="0.25">
      <c r="A33" s="158">
        <v>7</v>
      </c>
      <c r="B33" s="159" t="s">
        <v>233</v>
      </c>
      <c r="C33" s="160" t="s">
        <v>466</v>
      </c>
      <c r="G33" s="161"/>
      <c r="H33" s="162"/>
    </row>
    <row r="34" spans="1:8" x14ac:dyDescent="0.25">
      <c r="A34" s="158">
        <v>8</v>
      </c>
      <c r="B34" s="159" t="s">
        <v>233</v>
      </c>
      <c r="C34" s="160" t="s">
        <v>466</v>
      </c>
      <c r="F34" s="162"/>
      <c r="G34" s="161"/>
    </row>
    <row r="35" spans="1:8" x14ac:dyDescent="0.25">
      <c r="A35" s="158">
        <v>9</v>
      </c>
      <c r="B35" s="159" t="s">
        <v>233</v>
      </c>
      <c r="C35" s="160" t="s">
        <v>466</v>
      </c>
      <c r="G35" s="161"/>
      <c r="H35" s="162"/>
    </row>
    <row r="36" spans="1:8" x14ac:dyDescent="0.25">
      <c r="A36" s="158">
        <v>10</v>
      </c>
      <c r="B36" s="159" t="s">
        <v>233</v>
      </c>
      <c r="C36" s="160" t="s">
        <v>466</v>
      </c>
      <c r="G36" s="161"/>
      <c r="H36" s="162"/>
    </row>
    <row r="37" spans="1:8" x14ac:dyDescent="0.25">
      <c r="A37" s="158">
        <v>11</v>
      </c>
      <c r="B37" s="159" t="s">
        <v>233</v>
      </c>
      <c r="C37" s="160" t="s">
        <v>466</v>
      </c>
      <c r="G37" s="161"/>
    </row>
    <row r="38" spans="1:8" x14ac:dyDescent="0.25">
      <c r="A38" s="158">
        <v>12</v>
      </c>
      <c r="B38" s="159" t="s">
        <v>233</v>
      </c>
      <c r="C38" s="160" t="s">
        <v>466</v>
      </c>
      <c r="G38" s="161"/>
    </row>
    <row r="39" spans="1:8" x14ac:dyDescent="0.25">
      <c r="A39" s="158">
        <v>13</v>
      </c>
      <c r="B39" s="159" t="s">
        <v>234</v>
      </c>
      <c r="C39" s="160" t="s">
        <v>466</v>
      </c>
      <c r="G39" s="161"/>
    </row>
    <row r="40" spans="1:8" x14ac:dyDescent="0.25">
      <c r="A40" s="158">
        <v>15</v>
      </c>
      <c r="B40" s="159" t="s">
        <v>234</v>
      </c>
      <c r="C40" s="160" t="s">
        <v>466</v>
      </c>
      <c r="F40" s="162"/>
      <c r="G40" s="161"/>
      <c r="H40" s="162"/>
    </row>
    <row r="41" spans="1:8" x14ac:dyDescent="0.25">
      <c r="A41" s="158">
        <v>16</v>
      </c>
      <c r="B41" s="159" t="s">
        <v>235</v>
      </c>
      <c r="C41" s="160" t="s">
        <v>466</v>
      </c>
      <c r="G41" s="161"/>
      <c r="H41" s="162"/>
    </row>
    <row r="42" spans="1:8" x14ac:dyDescent="0.25">
      <c r="A42" s="158">
        <v>17</v>
      </c>
      <c r="B42" s="159" t="s">
        <v>235</v>
      </c>
      <c r="C42" s="160" t="s">
        <v>466</v>
      </c>
      <c r="G42" s="161"/>
    </row>
    <row r="43" spans="1:8" x14ac:dyDescent="0.25">
      <c r="A43" s="158">
        <v>18</v>
      </c>
      <c r="B43" s="159" t="s">
        <v>235</v>
      </c>
      <c r="C43" s="160" t="s">
        <v>466</v>
      </c>
      <c r="G43" s="161"/>
    </row>
    <row r="44" spans="1:8" x14ac:dyDescent="0.25">
      <c r="A44" s="158">
        <v>19</v>
      </c>
      <c r="B44" s="159" t="s">
        <v>235</v>
      </c>
      <c r="C44" s="160" t="s">
        <v>466</v>
      </c>
      <c r="G44" s="161"/>
    </row>
    <row r="45" spans="1:8" x14ac:dyDescent="0.25">
      <c r="A45" s="158">
        <v>20</v>
      </c>
      <c r="B45" s="159" t="s">
        <v>235</v>
      </c>
      <c r="C45" s="160" t="s">
        <v>466</v>
      </c>
      <c r="G45" s="161"/>
    </row>
    <row r="46" spans="1:8" x14ac:dyDescent="0.25">
      <c r="A46" s="158">
        <v>21</v>
      </c>
      <c r="B46" s="159" t="s">
        <v>235</v>
      </c>
      <c r="C46" s="160" t="s">
        <v>466</v>
      </c>
      <c r="G46" s="161"/>
    </row>
    <row r="47" spans="1:8" x14ac:dyDescent="0.25">
      <c r="A47" s="158">
        <v>22</v>
      </c>
      <c r="B47" s="159" t="s">
        <v>235</v>
      </c>
      <c r="C47" s="160" t="s">
        <v>466</v>
      </c>
      <c r="G47" s="161"/>
    </row>
    <row r="48" spans="1:8" x14ac:dyDescent="0.25">
      <c r="A48" s="158">
        <v>23</v>
      </c>
      <c r="B48" s="159" t="s">
        <v>236</v>
      </c>
      <c r="C48" s="160" t="s">
        <v>466</v>
      </c>
      <c r="G48" s="161"/>
    </row>
    <row r="49" spans="1:8" x14ac:dyDescent="0.25">
      <c r="A49" s="158">
        <v>24</v>
      </c>
      <c r="B49" s="159" t="s">
        <v>236</v>
      </c>
      <c r="C49" s="160" t="s">
        <v>466</v>
      </c>
      <c r="G49" s="161"/>
    </row>
    <row r="50" spans="1:8" x14ac:dyDescent="0.25">
      <c r="A50" s="158">
        <v>25</v>
      </c>
      <c r="B50" s="159" t="s">
        <v>236</v>
      </c>
      <c r="C50" s="160" t="s">
        <v>466</v>
      </c>
      <c r="G50" s="161"/>
    </row>
    <row r="51" spans="1:8" x14ac:dyDescent="0.25">
      <c r="A51" s="158">
        <v>26</v>
      </c>
      <c r="B51" s="159" t="s">
        <v>236</v>
      </c>
      <c r="C51" s="160" t="s">
        <v>466</v>
      </c>
      <c r="G51" s="161"/>
    </row>
    <row r="52" spans="1:8" x14ac:dyDescent="0.25">
      <c r="A52" s="158">
        <v>28</v>
      </c>
      <c r="B52" s="159" t="s">
        <v>236</v>
      </c>
      <c r="C52" s="160" t="s">
        <v>466</v>
      </c>
      <c r="G52" s="161"/>
    </row>
    <row r="53" spans="1:8" x14ac:dyDescent="0.25">
      <c r="A53" s="158">
        <v>29</v>
      </c>
      <c r="B53" s="159" t="s">
        <v>236</v>
      </c>
      <c r="C53" s="160" t="s">
        <v>466</v>
      </c>
      <c r="G53" s="161"/>
    </row>
    <row r="54" spans="1:8" x14ac:dyDescent="0.25">
      <c r="A54" s="158">
        <v>30</v>
      </c>
      <c r="B54" s="159" t="s">
        <v>236</v>
      </c>
      <c r="C54" s="160" t="s">
        <v>466</v>
      </c>
      <c r="G54" s="161"/>
    </row>
    <row r="55" spans="1:8" x14ac:dyDescent="0.25">
      <c r="A55" s="158">
        <v>31</v>
      </c>
      <c r="B55" s="159" t="s">
        <v>236</v>
      </c>
      <c r="C55" s="160" t="s">
        <v>466</v>
      </c>
      <c r="G55" s="161"/>
    </row>
    <row r="56" spans="1:8" x14ac:dyDescent="0.25">
      <c r="A56" s="158">
        <v>32</v>
      </c>
      <c r="B56" s="159" t="s">
        <v>236</v>
      </c>
      <c r="C56" s="160" t="s">
        <v>466</v>
      </c>
      <c r="F56" s="162"/>
      <c r="G56" s="161"/>
      <c r="H56" s="162"/>
    </row>
    <row r="57" spans="1:8" x14ac:dyDescent="0.25">
      <c r="A57" s="158">
        <v>33</v>
      </c>
      <c r="B57" s="159" t="s">
        <v>236</v>
      </c>
      <c r="C57" s="160" t="s">
        <v>466</v>
      </c>
      <c r="F57" s="162"/>
      <c r="G57" s="161"/>
      <c r="H57" s="162"/>
    </row>
    <row r="58" spans="1:8" x14ac:dyDescent="0.25">
      <c r="A58" s="158">
        <v>34</v>
      </c>
      <c r="B58" s="159" t="s">
        <v>236</v>
      </c>
      <c r="C58" s="160" t="s">
        <v>466</v>
      </c>
      <c r="F58" s="162"/>
      <c r="G58" s="161"/>
      <c r="H58" s="162"/>
    </row>
    <row r="59" spans="1:8" x14ac:dyDescent="0.25">
      <c r="A59" s="158">
        <v>35</v>
      </c>
      <c r="B59" s="159" t="s">
        <v>236</v>
      </c>
      <c r="C59" s="160" t="s">
        <v>466</v>
      </c>
      <c r="F59" s="162"/>
      <c r="G59" s="161"/>
      <c r="H59" s="162"/>
    </row>
    <row r="60" spans="1:8" x14ac:dyDescent="0.25">
      <c r="A60" s="158">
        <v>36</v>
      </c>
      <c r="B60" s="159" t="s">
        <v>236</v>
      </c>
      <c r="C60" s="160" t="s">
        <v>466</v>
      </c>
      <c r="F60" s="162"/>
      <c r="G60" s="161"/>
      <c r="H60" s="162"/>
    </row>
    <row r="61" spans="1:8" x14ac:dyDescent="0.25">
      <c r="A61" s="158">
        <v>37</v>
      </c>
      <c r="B61" s="159" t="s">
        <v>236</v>
      </c>
      <c r="C61" s="160" t="s">
        <v>466</v>
      </c>
      <c r="F61" s="162"/>
      <c r="G61" s="161"/>
      <c r="H61" s="162"/>
    </row>
    <row r="62" spans="1:8" x14ac:dyDescent="0.25">
      <c r="A62" s="158">
        <v>38</v>
      </c>
      <c r="B62" s="159" t="s">
        <v>236</v>
      </c>
      <c r="C62" s="160" t="s">
        <v>466</v>
      </c>
      <c r="F62" s="162"/>
      <c r="G62" s="161"/>
      <c r="H62" s="162"/>
    </row>
    <row r="63" spans="1:8" x14ac:dyDescent="0.25">
      <c r="A63" s="158">
        <v>39</v>
      </c>
      <c r="B63" s="159" t="s">
        <v>236</v>
      </c>
      <c r="C63" s="160" t="s">
        <v>466</v>
      </c>
      <c r="F63" s="162"/>
      <c r="G63" s="161"/>
      <c r="H63" s="162"/>
    </row>
    <row r="64" spans="1:8" x14ac:dyDescent="0.25">
      <c r="A64" s="158">
        <v>40</v>
      </c>
      <c r="B64" s="159" t="s">
        <v>235</v>
      </c>
      <c r="C64" s="160" t="s">
        <v>466</v>
      </c>
      <c r="F64" s="162"/>
      <c r="G64" s="161"/>
      <c r="H64" s="162"/>
    </row>
    <row r="65" spans="1:8" x14ac:dyDescent="0.25">
      <c r="A65" s="158">
        <v>41</v>
      </c>
      <c r="B65" s="159" t="s">
        <v>237</v>
      </c>
      <c r="C65" s="160" t="s">
        <v>466</v>
      </c>
      <c r="F65" s="162"/>
      <c r="G65" s="161"/>
      <c r="H65" s="162"/>
    </row>
    <row r="66" spans="1:8" x14ac:dyDescent="0.25">
      <c r="A66" s="158">
        <v>42</v>
      </c>
      <c r="B66" s="159" t="s">
        <v>238</v>
      </c>
      <c r="C66" s="160" t="s">
        <v>466</v>
      </c>
      <c r="F66" s="162"/>
      <c r="G66" s="161"/>
      <c r="H66" s="162"/>
    </row>
    <row r="67" spans="1:8" x14ac:dyDescent="0.25">
      <c r="A67" s="158">
        <v>43</v>
      </c>
      <c r="B67" s="159" t="s">
        <v>238</v>
      </c>
      <c r="C67" s="160" t="s">
        <v>466</v>
      </c>
      <c r="F67" s="162"/>
      <c r="G67" s="161"/>
      <c r="H67" s="162"/>
    </row>
    <row r="68" spans="1:8" x14ac:dyDescent="0.25">
      <c r="A68" s="158">
        <v>44</v>
      </c>
      <c r="B68" s="159" t="s">
        <v>237</v>
      </c>
      <c r="C68" s="160" t="s">
        <v>466</v>
      </c>
      <c r="F68" s="162"/>
      <c r="G68" s="161"/>
      <c r="H68" s="162"/>
    </row>
    <row r="69" spans="1:8" x14ac:dyDescent="0.25">
      <c r="A69" s="158">
        <v>45</v>
      </c>
      <c r="B69" s="159" t="s">
        <v>239</v>
      </c>
      <c r="C69" s="160" t="s">
        <v>466</v>
      </c>
      <c r="F69" s="162"/>
      <c r="G69" s="161"/>
      <c r="H69" s="162"/>
    </row>
    <row r="70" spans="1:8" x14ac:dyDescent="0.25">
      <c r="A70" s="158">
        <v>46</v>
      </c>
      <c r="B70" s="159" t="s">
        <v>240</v>
      </c>
      <c r="C70" s="160" t="s">
        <v>466</v>
      </c>
      <c r="F70" s="162"/>
      <c r="G70" s="161"/>
      <c r="H70" s="162"/>
    </row>
    <row r="71" spans="1:8" x14ac:dyDescent="0.25">
      <c r="A71" s="158">
        <v>47</v>
      </c>
      <c r="B71" s="159" t="s">
        <v>241</v>
      </c>
      <c r="C71" s="160" t="s">
        <v>466</v>
      </c>
      <c r="F71" s="162"/>
      <c r="G71" s="161"/>
      <c r="H71" s="162"/>
    </row>
    <row r="72" spans="1:8" x14ac:dyDescent="0.25">
      <c r="A72" s="158">
        <v>48</v>
      </c>
      <c r="B72" s="159" t="s">
        <v>242</v>
      </c>
      <c r="C72" s="160" t="s">
        <v>466</v>
      </c>
      <c r="F72" s="162"/>
      <c r="G72" s="161"/>
      <c r="H72" s="162"/>
    </row>
    <row r="73" spans="1:8" x14ac:dyDescent="0.25">
      <c r="A73" s="158">
        <v>49</v>
      </c>
      <c r="B73" s="159" t="s">
        <v>235</v>
      </c>
      <c r="C73" s="160" t="s">
        <v>466</v>
      </c>
      <c r="F73" s="162"/>
      <c r="G73" s="161"/>
      <c r="H73" s="162"/>
    </row>
    <row r="74" spans="1:8" x14ac:dyDescent="0.25">
      <c r="A74" s="158">
        <v>50</v>
      </c>
      <c r="B74" s="159" t="s">
        <v>243</v>
      </c>
      <c r="C74" s="160" t="s">
        <v>466</v>
      </c>
      <c r="F74" s="162"/>
      <c r="G74" s="161"/>
      <c r="H74" s="162"/>
    </row>
    <row r="75" spans="1:8" x14ac:dyDescent="0.25">
      <c r="A75" s="158">
        <v>51</v>
      </c>
      <c r="B75" s="159" t="s">
        <v>244</v>
      </c>
      <c r="C75" s="160" t="s">
        <v>465</v>
      </c>
      <c r="F75" s="162"/>
      <c r="G75" s="161"/>
      <c r="H75" s="162"/>
    </row>
    <row r="76" spans="1:8" x14ac:dyDescent="0.25">
      <c r="A76" s="158">
        <v>52</v>
      </c>
      <c r="B76" s="159" t="s">
        <v>245</v>
      </c>
      <c r="C76" s="160" t="s">
        <v>466</v>
      </c>
      <c r="F76" s="162"/>
      <c r="G76" s="161"/>
      <c r="H76" s="162"/>
    </row>
    <row r="77" spans="1:8" x14ac:dyDescent="0.25">
      <c r="A77" s="158">
        <v>53</v>
      </c>
      <c r="B77" s="159" t="s">
        <v>245</v>
      </c>
      <c r="C77" s="160" t="s">
        <v>466</v>
      </c>
      <c r="F77" s="162"/>
      <c r="G77" s="161"/>
      <c r="H77" s="162"/>
    </row>
    <row r="78" spans="1:8" x14ac:dyDescent="0.25">
      <c r="A78" s="158">
        <v>55</v>
      </c>
      <c r="B78" s="159" t="s">
        <v>245</v>
      </c>
      <c r="C78" s="160" t="s">
        <v>466</v>
      </c>
      <c r="F78" s="162"/>
      <c r="G78" s="161"/>
      <c r="H78" s="162"/>
    </row>
    <row r="79" spans="1:8" x14ac:dyDescent="0.25">
      <c r="A79" s="158">
        <v>56</v>
      </c>
      <c r="B79" s="159" t="s">
        <v>245</v>
      </c>
      <c r="C79" s="160" t="s">
        <v>466</v>
      </c>
      <c r="F79" s="162"/>
      <c r="G79" s="161"/>
      <c r="H79" s="162"/>
    </row>
    <row r="80" spans="1:8" x14ac:dyDescent="0.25">
      <c r="A80" s="158">
        <v>57</v>
      </c>
      <c r="B80" s="159" t="s">
        <v>245</v>
      </c>
      <c r="C80" s="160" t="s">
        <v>466</v>
      </c>
      <c r="F80" s="162"/>
      <c r="G80" s="161"/>
      <c r="H80" s="162"/>
    </row>
    <row r="81" spans="1:8" x14ac:dyDescent="0.25">
      <c r="A81" s="158">
        <v>58</v>
      </c>
      <c r="B81" s="159" t="s">
        <v>246</v>
      </c>
      <c r="C81" s="160" t="s">
        <v>465</v>
      </c>
      <c r="F81" s="162"/>
      <c r="G81" s="161"/>
      <c r="H81" s="162"/>
    </row>
    <row r="82" spans="1:8" x14ac:dyDescent="0.25">
      <c r="A82" s="158">
        <v>59</v>
      </c>
      <c r="B82" s="159" t="s">
        <v>245</v>
      </c>
      <c r="C82" s="160" t="s">
        <v>466</v>
      </c>
      <c r="F82" s="162"/>
      <c r="G82" s="161"/>
      <c r="H82" s="162"/>
    </row>
    <row r="83" spans="1:8" x14ac:dyDescent="0.25">
      <c r="A83" s="158">
        <v>60</v>
      </c>
      <c r="B83" s="159" t="s">
        <v>245</v>
      </c>
      <c r="C83" s="160" t="s">
        <v>466</v>
      </c>
      <c r="F83" s="162"/>
      <c r="G83" s="161"/>
      <c r="H83" s="162"/>
    </row>
    <row r="84" spans="1:8" x14ac:dyDescent="0.25">
      <c r="A84" s="158">
        <v>62</v>
      </c>
      <c r="B84" s="159" t="s">
        <v>247</v>
      </c>
      <c r="C84" s="160" t="s">
        <v>465</v>
      </c>
    </row>
    <row r="85" spans="1:8" x14ac:dyDescent="0.25">
      <c r="A85" s="158">
        <v>63</v>
      </c>
      <c r="B85" s="159" t="s">
        <v>238</v>
      </c>
      <c r="C85" s="160" t="s">
        <v>466</v>
      </c>
    </row>
    <row r="86" spans="1:8" x14ac:dyDescent="0.25">
      <c r="A86" s="158">
        <v>64</v>
      </c>
      <c r="B86" s="159" t="s">
        <v>245</v>
      </c>
      <c r="C86" s="160" t="s">
        <v>466</v>
      </c>
    </row>
    <row r="87" spans="1:8" x14ac:dyDescent="0.25">
      <c r="A87" s="158">
        <v>65</v>
      </c>
      <c r="B87" s="159" t="s">
        <v>248</v>
      </c>
      <c r="C87" s="160" t="s">
        <v>466</v>
      </c>
    </row>
    <row r="88" spans="1:8" x14ac:dyDescent="0.25">
      <c r="A88" s="158">
        <v>66</v>
      </c>
      <c r="B88" s="159" t="s">
        <v>248</v>
      </c>
      <c r="C88" s="160" t="s">
        <v>466</v>
      </c>
    </row>
    <row r="89" spans="1:8" x14ac:dyDescent="0.25">
      <c r="A89" s="158">
        <v>67</v>
      </c>
      <c r="B89" s="159" t="s">
        <v>249</v>
      </c>
      <c r="C89" s="160" t="s">
        <v>466</v>
      </c>
    </row>
    <row r="90" spans="1:8" x14ac:dyDescent="0.25">
      <c r="A90" s="158">
        <v>71</v>
      </c>
      <c r="B90" s="159" t="s">
        <v>249</v>
      </c>
      <c r="C90" s="160" t="s">
        <v>466</v>
      </c>
    </row>
    <row r="91" spans="1:8" x14ac:dyDescent="0.25">
      <c r="A91" s="158">
        <v>72</v>
      </c>
      <c r="B91" s="159" t="s">
        <v>249</v>
      </c>
      <c r="C91" s="160" t="s">
        <v>466</v>
      </c>
    </row>
    <row r="92" spans="1:8" x14ac:dyDescent="0.25">
      <c r="A92" s="158">
        <v>73</v>
      </c>
      <c r="B92" s="159" t="s">
        <v>249</v>
      </c>
      <c r="C92" s="160" t="s">
        <v>466</v>
      </c>
    </row>
    <row r="93" spans="1:8" x14ac:dyDescent="0.25">
      <c r="A93" s="158">
        <v>74</v>
      </c>
      <c r="B93" s="159" t="s">
        <v>250</v>
      </c>
      <c r="C93" s="160" t="s">
        <v>466</v>
      </c>
    </row>
    <row r="94" spans="1:8" x14ac:dyDescent="0.25">
      <c r="A94" s="158">
        <v>75</v>
      </c>
      <c r="B94" s="159" t="s">
        <v>251</v>
      </c>
      <c r="C94" s="160" t="s">
        <v>466</v>
      </c>
    </row>
    <row r="95" spans="1:8" x14ac:dyDescent="0.25">
      <c r="A95" s="158">
        <v>76</v>
      </c>
      <c r="B95" s="159" t="s">
        <v>251</v>
      </c>
      <c r="C95" s="160" t="s">
        <v>466</v>
      </c>
    </row>
    <row r="96" spans="1:8" x14ac:dyDescent="0.25">
      <c r="A96" s="158">
        <v>77</v>
      </c>
      <c r="B96" s="159" t="s">
        <v>251</v>
      </c>
      <c r="C96" s="160" t="s">
        <v>466</v>
      </c>
    </row>
    <row r="97" spans="1:3" x14ac:dyDescent="0.25">
      <c r="A97" s="158">
        <v>78</v>
      </c>
      <c r="B97" s="159" t="s">
        <v>252</v>
      </c>
      <c r="C97" s="160" t="s">
        <v>466</v>
      </c>
    </row>
    <row r="98" spans="1:3" x14ac:dyDescent="0.25">
      <c r="A98" s="158">
        <v>79</v>
      </c>
      <c r="B98" s="159" t="s">
        <v>253</v>
      </c>
      <c r="C98" s="160" t="s">
        <v>465</v>
      </c>
    </row>
    <row r="99" spans="1:3" x14ac:dyDescent="0.25">
      <c r="A99" s="158">
        <v>80</v>
      </c>
      <c r="B99" s="159" t="s">
        <v>254</v>
      </c>
      <c r="C99" s="160" t="s">
        <v>466</v>
      </c>
    </row>
    <row r="100" spans="1:3" x14ac:dyDescent="0.25">
      <c r="A100" s="158">
        <v>81</v>
      </c>
      <c r="B100" s="159" t="s">
        <v>255</v>
      </c>
      <c r="C100" s="160" t="s">
        <v>466</v>
      </c>
    </row>
    <row r="101" spans="1:3" x14ac:dyDescent="0.25">
      <c r="A101" s="158">
        <v>82</v>
      </c>
      <c r="B101" s="159" t="s">
        <v>256</v>
      </c>
      <c r="C101" s="160" t="s">
        <v>466</v>
      </c>
    </row>
    <row r="102" spans="1:3" x14ac:dyDescent="0.25">
      <c r="A102" s="158">
        <v>83</v>
      </c>
      <c r="B102" s="159" t="s">
        <v>256</v>
      </c>
      <c r="C102" s="160" t="s">
        <v>466</v>
      </c>
    </row>
    <row r="103" spans="1:3" x14ac:dyDescent="0.25">
      <c r="A103" s="158">
        <v>84</v>
      </c>
      <c r="B103" s="159" t="s">
        <v>256</v>
      </c>
      <c r="C103" s="160" t="s">
        <v>466</v>
      </c>
    </row>
    <row r="104" spans="1:3" x14ac:dyDescent="0.25">
      <c r="A104" s="158">
        <v>85</v>
      </c>
      <c r="B104" s="159" t="s">
        <v>256</v>
      </c>
      <c r="C104" s="160" t="s">
        <v>466</v>
      </c>
    </row>
    <row r="105" spans="1:3" x14ac:dyDescent="0.25">
      <c r="A105" s="158">
        <v>86</v>
      </c>
      <c r="B105" s="159" t="s">
        <v>256</v>
      </c>
      <c r="C105" s="160" t="s">
        <v>466</v>
      </c>
    </row>
    <row r="106" spans="1:3" x14ac:dyDescent="0.25">
      <c r="A106" s="158">
        <v>87</v>
      </c>
      <c r="B106" s="159" t="s">
        <v>256</v>
      </c>
      <c r="C106" s="160" t="s">
        <v>466</v>
      </c>
    </row>
    <row r="107" spans="1:3" x14ac:dyDescent="0.25">
      <c r="A107" s="158">
        <v>88</v>
      </c>
      <c r="B107" s="159" t="s">
        <v>256</v>
      </c>
      <c r="C107" s="160" t="s">
        <v>466</v>
      </c>
    </row>
    <row r="108" spans="1:3" x14ac:dyDescent="0.25">
      <c r="A108" s="158">
        <v>91</v>
      </c>
      <c r="B108" s="159" t="s">
        <v>257</v>
      </c>
      <c r="C108" s="160" t="s">
        <v>466</v>
      </c>
    </row>
    <row r="109" spans="1:3" x14ac:dyDescent="0.25">
      <c r="A109" s="158">
        <v>92</v>
      </c>
      <c r="B109" s="159" t="s">
        <v>257</v>
      </c>
      <c r="C109" s="160" t="s">
        <v>466</v>
      </c>
    </row>
    <row r="110" spans="1:3" x14ac:dyDescent="0.25">
      <c r="A110" s="158">
        <v>93</v>
      </c>
      <c r="B110" s="159" t="s">
        <v>258</v>
      </c>
      <c r="C110" s="160" t="s">
        <v>465</v>
      </c>
    </row>
    <row r="111" spans="1:3" x14ac:dyDescent="0.25">
      <c r="A111" s="158">
        <v>94</v>
      </c>
      <c r="B111" s="159" t="s">
        <v>257</v>
      </c>
      <c r="C111" s="160" t="s">
        <v>466</v>
      </c>
    </row>
    <row r="112" spans="1:3" x14ac:dyDescent="0.25">
      <c r="A112" s="158">
        <v>95</v>
      </c>
      <c r="B112" s="159" t="s">
        <v>257</v>
      </c>
      <c r="C112" s="160" t="s">
        <v>466</v>
      </c>
    </row>
    <row r="113" spans="1:3" x14ac:dyDescent="0.25">
      <c r="A113" s="158">
        <v>96</v>
      </c>
      <c r="B113" s="159" t="s">
        <v>257</v>
      </c>
      <c r="C113" s="160" t="s">
        <v>466</v>
      </c>
    </row>
    <row r="114" spans="1:3" x14ac:dyDescent="0.25">
      <c r="A114" s="158">
        <v>97</v>
      </c>
      <c r="B114" s="159" t="s">
        <v>259</v>
      </c>
      <c r="C114" s="160" t="s">
        <v>466</v>
      </c>
    </row>
    <row r="115" spans="1:3" x14ac:dyDescent="0.25">
      <c r="A115" s="158">
        <v>98</v>
      </c>
      <c r="B115" s="159" t="s">
        <v>260</v>
      </c>
      <c r="C115" s="160" t="s">
        <v>466</v>
      </c>
    </row>
    <row r="116" spans="1:3" x14ac:dyDescent="0.25">
      <c r="A116" s="158">
        <v>99</v>
      </c>
      <c r="B116" s="159" t="s">
        <v>261</v>
      </c>
      <c r="C116" s="160" t="s">
        <v>466</v>
      </c>
    </row>
    <row r="117" spans="1:3" x14ac:dyDescent="0.25">
      <c r="A117" s="158">
        <v>100</v>
      </c>
      <c r="B117" s="159" t="s">
        <v>261</v>
      </c>
      <c r="C117" s="160" t="s">
        <v>466</v>
      </c>
    </row>
    <row r="118" spans="1:3" x14ac:dyDescent="0.25">
      <c r="A118" s="158">
        <v>101</v>
      </c>
      <c r="B118" s="159" t="s">
        <v>262</v>
      </c>
      <c r="C118" s="160" t="s">
        <v>466</v>
      </c>
    </row>
    <row r="119" spans="1:3" x14ac:dyDescent="0.25">
      <c r="A119" s="158">
        <v>102</v>
      </c>
      <c r="B119" s="159" t="s">
        <v>262</v>
      </c>
      <c r="C119" s="160" t="s">
        <v>466</v>
      </c>
    </row>
    <row r="120" spans="1:3" x14ac:dyDescent="0.25">
      <c r="A120" s="158">
        <v>103</v>
      </c>
      <c r="B120" s="159" t="s">
        <v>262</v>
      </c>
      <c r="C120" s="160" t="s">
        <v>466</v>
      </c>
    </row>
    <row r="121" spans="1:3" x14ac:dyDescent="0.25">
      <c r="A121" s="158">
        <v>104</v>
      </c>
      <c r="B121" s="159" t="s">
        <v>263</v>
      </c>
      <c r="C121" s="160" t="s">
        <v>466</v>
      </c>
    </row>
    <row r="122" spans="1:3" x14ac:dyDescent="0.25">
      <c r="A122" s="158">
        <v>105</v>
      </c>
      <c r="B122" s="159" t="s">
        <v>263</v>
      </c>
      <c r="C122" s="160" t="s">
        <v>466</v>
      </c>
    </row>
    <row r="123" spans="1:3" x14ac:dyDescent="0.25">
      <c r="A123" s="158">
        <v>106</v>
      </c>
      <c r="B123" s="159" t="s">
        <v>263</v>
      </c>
      <c r="C123" s="160" t="s">
        <v>466</v>
      </c>
    </row>
    <row r="124" spans="1:3" x14ac:dyDescent="0.25">
      <c r="A124" s="158">
        <v>107</v>
      </c>
      <c r="B124" s="159" t="s">
        <v>263</v>
      </c>
      <c r="C124" s="160" t="s">
        <v>466</v>
      </c>
    </row>
    <row r="125" spans="1:3" x14ac:dyDescent="0.25">
      <c r="A125" s="158">
        <v>108</v>
      </c>
      <c r="B125" s="159" t="s">
        <v>263</v>
      </c>
      <c r="C125" s="160" t="s">
        <v>466</v>
      </c>
    </row>
    <row r="126" spans="1:3" x14ac:dyDescent="0.25">
      <c r="A126" s="158">
        <v>109</v>
      </c>
      <c r="B126" s="159" t="s">
        <v>263</v>
      </c>
      <c r="C126" s="160" t="s">
        <v>466</v>
      </c>
    </row>
    <row r="127" spans="1:3" x14ac:dyDescent="0.25">
      <c r="A127" s="158">
        <v>110</v>
      </c>
      <c r="B127" s="159" t="s">
        <v>263</v>
      </c>
      <c r="C127" s="160" t="s">
        <v>466</v>
      </c>
    </row>
    <row r="128" spans="1:3" x14ac:dyDescent="0.25">
      <c r="A128" s="158">
        <v>111</v>
      </c>
      <c r="B128" s="159" t="s">
        <v>264</v>
      </c>
      <c r="C128" s="160" t="s">
        <v>466</v>
      </c>
    </row>
    <row r="129" spans="1:3" x14ac:dyDescent="0.25">
      <c r="A129" s="158">
        <v>112</v>
      </c>
      <c r="B129" s="159" t="s">
        <v>265</v>
      </c>
      <c r="C129" s="160" t="s">
        <v>466</v>
      </c>
    </row>
    <row r="130" spans="1:3" x14ac:dyDescent="0.25">
      <c r="A130" s="158">
        <v>113</v>
      </c>
      <c r="B130" s="159" t="s">
        <v>265</v>
      </c>
      <c r="C130" s="160" t="s">
        <v>466</v>
      </c>
    </row>
    <row r="131" spans="1:3" x14ac:dyDescent="0.25">
      <c r="A131" s="158">
        <v>115</v>
      </c>
      <c r="B131" s="159" t="s">
        <v>265</v>
      </c>
      <c r="C131" s="160" t="s">
        <v>466</v>
      </c>
    </row>
    <row r="132" spans="1:3" x14ac:dyDescent="0.25">
      <c r="A132" s="158">
        <v>116</v>
      </c>
      <c r="B132" s="159" t="s">
        <v>265</v>
      </c>
      <c r="C132" s="160" t="s">
        <v>466</v>
      </c>
    </row>
    <row r="133" spans="1:3" x14ac:dyDescent="0.25">
      <c r="A133" s="158">
        <v>117</v>
      </c>
      <c r="B133" s="159" t="s">
        <v>265</v>
      </c>
      <c r="C133" s="160" t="s">
        <v>466</v>
      </c>
    </row>
    <row r="134" spans="1:3" x14ac:dyDescent="0.25">
      <c r="A134" s="158">
        <v>118</v>
      </c>
      <c r="B134" s="159" t="s">
        <v>266</v>
      </c>
      <c r="C134" s="160" t="s">
        <v>466</v>
      </c>
    </row>
    <row r="135" spans="1:3" x14ac:dyDescent="0.25">
      <c r="A135" s="158">
        <v>119</v>
      </c>
      <c r="B135" s="159" t="s">
        <v>266</v>
      </c>
      <c r="C135" s="160" t="s">
        <v>466</v>
      </c>
    </row>
    <row r="136" spans="1:3" x14ac:dyDescent="0.25">
      <c r="A136" s="158">
        <v>120</v>
      </c>
      <c r="B136" s="159" t="s">
        <v>238</v>
      </c>
      <c r="C136" s="160" t="s">
        <v>466</v>
      </c>
    </row>
    <row r="137" spans="1:3" x14ac:dyDescent="0.25">
      <c r="A137" s="158">
        <v>121</v>
      </c>
      <c r="B137" s="159" t="s">
        <v>267</v>
      </c>
      <c r="C137" s="160" t="s">
        <v>465</v>
      </c>
    </row>
    <row r="138" spans="1:3" x14ac:dyDescent="0.25">
      <c r="A138" s="158">
        <v>122</v>
      </c>
      <c r="B138" s="159" t="s">
        <v>268</v>
      </c>
      <c r="C138" s="160" t="s">
        <v>465</v>
      </c>
    </row>
    <row r="139" spans="1:3" x14ac:dyDescent="0.25">
      <c r="A139" s="158">
        <v>123</v>
      </c>
      <c r="B139" s="159" t="s">
        <v>269</v>
      </c>
      <c r="C139" s="160" t="s">
        <v>465</v>
      </c>
    </row>
    <row r="140" spans="1:3" x14ac:dyDescent="0.25">
      <c r="A140" s="158">
        <v>124</v>
      </c>
      <c r="B140" s="159" t="s">
        <v>269</v>
      </c>
      <c r="C140" s="160" t="s">
        <v>465</v>
      </c>
    </row>
    <row r="141" spans="1:3" x14ac:dyDescent="0.25">
      <c r="A141" s="158">
        <v>125</v>
      </c>
      <c r="B141" s="159" t="s">
        <v>269</v>
      </c>
      <c r="C141" s="160" t="s">
        <v>465</v>
      </c>
    </row>
    <row r="142" spans="1:3" x14ac:dyDescent="0.25">
      <c r="A142" s="158">
        <v>126</v>
      </c>
      <c r="B142" s="159" t="s">
        <v>270</v>
      </c>
      <c r="C142" s="160" t="s">
        <v>465</v>
      </c>
    </row>
    <row r="143" spans="1:3" x14ac:dyDescent="0.25">
      <c r="A143" s="158">
        <v>127</v>
      </c>
      <c r="B143" s="159" t="s">
        <v>271</v>
      </c>
      <c r="C143" s="160" t="s">
        <v>465</v>
      </c>
    </row>
    <row r="144" spans="1:3" x14ac:dyDescent="0.25">
      <c r="A144" s="158">
        <v>128</v>
      </c>
      <c r="B144" s="159" t="s">
        <v>272</v>
      </c>
      <c r="C144" s="160" t="s">
        <v>465</v>
      </c>
    </row>
    <row r="145" spans="1:3" x14ac:dyDescent="0.25">
      <c r="A145" s="158">
        <v>129</v>
      </c>
      <c r="B145" s="159" t="s">
        <v>271</v>
      </c>
      <c r="C145" s="160" t="s">
        <v>465</v>
      </c>
    </row>
    <row r="146" spans="1:3" x14ac:dyDescent="0.25">
      <c r="A146" s="158">
        <v>130</v>
      </c>
      <c r="B146" s="159" t="s">
        <v>273</v>
      </c>
      <c r="C146" s="160" t="s">
        <v>465</v>
      </c>
    </row>
    <row r="147" spans="1:3" x14ac:dyDescent="0.25">
      <c r="A147" s="158">
        <v>131</v>
      </c>
      <c r="B147" s="159" t="s">
        <v>273</v>
      </c>
      <c r="C147" s="160" t="s">
        <v>465</v>
      </c>
    </row>
    <row r="148" spans="1:3" x14ac:dyDescent="0.25">
      <c r="A148" s="158">
        <v>132</v>
      </c>
      <c r="B148" s="159" t="s">
        <v>274</v>
      </c>
      <c r="C148" s="160" t="s">
        <v>465</v>
      </c>
    </row>
    <row r="149" spans="1:3" x14ac:dyDescent="0.25">
      <c r="A149" s="158">
        <v>133</v>
      </c>
      <c r="B149" s="159" t="s">
        <v>274</v>
      </c>
      <c r="C149" s="160" t="s">
        <v>465</v>
      </c>
    </row>
    <row r="150" spans="1:3" x14ac:dyDescent="0.25">
      <c r="A150" s="158">
        <v>134</v>
      </c>
      <c r="B150" s="159" t="s">
        <v>274</v>
      </c>
      <c r="C150" s="160" t="s">
        <v>465</v>
      </c>
    </row>
    <row r="151" spans="1:3" x14ac:dyDescent="0.25">
      <c r="A151" s="158">
        <v>135</v>
      </c>
      <c r="B151" s="159" t="s">
        <v>274</v>
      </c>
      <c r="C151" s="160" t="s">
        <v>465</v>
      </c>
    </row>
    <row r="152" spans="1:3" x14ac:dyDescent="0.25">
      <c r="A152" s="158">
        <v>136</v>
      </c>
      <c r="B152" s="159" t="s">
        <v>274</v>
      </c>
      <c r="C152" s="160" t="s">
        <v>465</v>
      </c>
    </row>
    <row r="153" spans="1:3" x14ac:dyDescent="0.25">
      <c r="A153" s="158">
        <v>137</v>
      </c>
      <c r="B153" s="159" t="s">
        <v>274</v>
      </c>
      <c r="C153" s="160" t="s">
        <v>465</v>
      </c>
    </row>
    <row r="154" spans="1:3" x14ac:dyDescent="0.25">
      <c r="A154" s="158">
        <v>138</v>
      </c>
      <c r="B154" s="159" t="s">
        <v>274</v>
      </c>
      <c r="C154" s="160" t="s">
        <v>465</v>
      </c>
    </row>
    <row r="155" spans="1:3" x14ac:dyDescent="0.25">
      <c r="A155" s="158">
        <v>140</v>
      </c>
      <c r="B155" s="159" t="s">
        <v>258</v>
      </c>
      <c r="C155" s="160" t="s">
        <v>465</v>
      </c>
    </row>
    <row r="156" spans="1:3" x14ac:dyDescent="0.25">
      <c r="A156" s="158">
        <v>141</v>
      </c>
      <c r="B156" s="159" t="s">
        <v>275</v>
      </c>
      <c r="C156" s="160" t="s">
        <v>465</v>
      </c>
    </row>
    <row r="157" spans="1:3" x14ac:dyDescent="0.25">
      <c r="A157" s="158">
        <v>142</v>
      </c>
      <c r="B157" s="159" t="s">
        <v>275</v>
      </c>
      <c r="C157" s="160" t="s">
        <v>465</v>
      </c>
    </row>
    <row r="158" spans="1:3" x14ac:dyDescent="0.25">
      <c r="A158" s="158">
        <v>143</v>
      </c>
      <c r="B158" s="159" t="s">
        <v>261</v>
      </c>
      <c r="C158" s="160" t="s">
        <v>466</v>
      </c>
    </row>
    <row r="159" spans="1:3" x14ac:dyDescent="0.25">
      <c r="A159" s="158">
        <v>144</v>
      </c>
      <c r="B159" s="159" t="s">
        <v>276</v>
      </c>
      <c r="C159" s="160" t="s">
        <v>465</v>
      </c>
    </row>
    <row r="160" spans="1:3" x14ac:dyDescent="0.25">
      <c r="A160" s="158">
        <v>145</v>
      </c>
      <c r="B160" s="159" t="s">
        <v>276</v>
      </c>
      <c r="C160" s="160" t="s">
        <v>465</v>
      </c>
    </row>
    <row r="161" spans="1:3" x14ac:dyDescent="0.25">
      <c r="A161" s="158">
        <v>146</v>
      </c>
      <c r="B161" s="159" t="s">
        <v>276</v>
      </c>
      <c r="C161" s="160" t="s">
        <v>465</v>
      </c>
    </row>
    <row r="162" spans="1:3" x14ac:dyDescent="0.25">
      <c r="A162" s="158">
        <v>147</v>
      </c>
      <c r="B162" s="159" t="s">
        <v>276</v>
      </c>
      <c r="C162" s="160" t="s">
        <v>465</v>
      </c>
    </row>
    <row r="163" spans="1:3" x14ac:dyDescent="0.25">
      <c r="A163" s="158">
        <v>148</v>
      </c>
      <c r="B163" s="159" t="s">
        <v>277</v>
      </c>
      <c r="C163" s="160" t="s">
        <v>465</v>
      </c>
    </row>
    <row r="164" spans="1:3" x14ac:dyDescent="0.25">
      <c r="A164" s="158">
        <v>149</v>
      </c>
      <c r="B164" s="159" t="s">
        <v>278</v>
      </c>
      <c r="C164" s="160" t="s">
        <v>465</v>
      </c>
    </row>
    <row r="165" spans="1:3" x14ac:dyDescent="0.25">
      <c r="A165" s="158">
        <v>150</v>
      </c>
      <c r="B165" s="159" t="s">
        <v>270</v>
      </c>
      <c r="C165" s="160" t="s">
        <v>465</v>
      </c>
    </row>
    <row r="166" spans="1:3" x14ac:dyDescent="0.25">
      <c r="A166" s="158">
        <v>151</v>
      </c>
      <c r="B166" s="159" t="s">
        <v>270</v>
      </c>
      <c r="C166" s="160" t="s">
        <v>465</v>
      </c>
    </row>
    <row r="167" spans="1:3" x14ac:dyDescent="0.25">
      <c r="A167" s="158">
        <v>152</v>
      </c>
      <c r="B167" s="159" t="s">
        <v>270</v>
      </c>
      <c r="C167" s="160" t="s">
        <v>465</v>
      </c>
    </row>
    <row r="168" spans="1:3" x14ac:dyDescent="0.25">
      <c r="A168" s="158">
        <v>153</v>
      </c>
      <c r="B168" s="159" t="s">
        <v>270</v>
      </c>
      <c r="C168" s="160" t="s">
        <v>465</v>
      </c>
    </row>
    <row r="169" spans="1:3" x14ac:dyDescent="0.25">
      <c r="A169" s="158">
        <v>154</v>
      </c>
      <c r="B169" s="159" t="s">
        <v>270</v>
      </c>
      <c r="C169" s="160" t="s">
        <v>465</v>
      </c>
    </row>
    <row r="170" spans="1:3" x14ac:dyDescent="0.25">
      <c r="A170" s="158">
        <v>155</v>
      </c>
      <c r="B170" s="159" t="s">
        <v>258</v>
      </c>
      <c r="C170" s="160" t="s">
        <v>466</v>
      </c>
    </row>
    <row r="171" spans="1:3" x14ac:dyDescent="0.25">
      <c r="A171" s="158">
        <v>156</v>
      </c>
      <c r="B171" s="159" t="s">
        <v>270</v>
      </c>
      <c r="C171" s="160" t="s">
        <v>465</v>
      </c>
    </row>
    <row r="172" spans="1:3" x14ac:dyDescent="0.25">
      <c r="A172" s="158">
        <v>157</v>
      </c>
      <c r="B172" s="159" t="s">
        <v>270</v>
      </c>
      <c r="C172" s="160" t="s">
        <v>465</v>
      </c>
    </row>
    <row r="173" spans="1:3" x14ac:dyDescent="0.25">
      <c r="A173" s="158">
        <v>158</v>
      </c>
      <c r="B173" s="159" t="s">
        <v>270</v>
      </c>
      <c r="C173" s="160" t="s">
        <v>465</v>
      </c>
    </row>
    <row r="174" spans="1:3" x14ac:dyDescent="0.25">
      <c r="A174" s="158">
        <v>159</v>
      </c>
      <c r="B174" s="159" t="s">
        <v>245</v>
      </c>
      <c r="C174" s="160" t="s">
        <v>466</v>
      </c>
    </row>
    <row r="175" spans="1:3" x14ac:dyDescent="0.25">
      <c r="A175" s="158">
        <v>160</v>
      </c>
      <c r="B175" s="159" t="s">
        <v>270</v>
      </c>
      <c r="C175" s="160" t="s">
        <v>465</v>
      </c>
    </row>
    <row r="176" spans="1:3" x14ac:dyDescent="0.25">
      <c r="A176" s="158">
        <v>161</v>
      </c>
      <c r="B176" s="159" t="s">
        <v>270</v>
      </c>
      <c r="C176" s="160" t="s">
        <v>465</v>
      </c>
    </row>
    <row r="177" spans="1:3" x14ac:dyDescent="0.25">
      <c r="A177" s="158">
        <v>162</v>
      </c>
      <c r="B177" s="159" t="s">
        <v>270</v>
      </c>
      <c r="C177" s="160" t="s">
        <v>465</v>
      </c>
    </row>
    <row r="178" spans="1:3" x14ac:dyDescent="0.25">
      <c r="A178" s="158">
        <v>163</v>
      </c>
      <c r="B178" s="159" t="s">
        <v>270</v>
      </c>
      <c r="C178" s="160" t="s">
        <v>465</v>
      </c>
    </row>
    <row r="179" spans="1:3" x14ac:dyDescent="0.25">
      <c r="A179" s="158">
        <v>164</v>
      </c>
      <c r="B179" s="159" t="s">
        <v>270</v>
      </c>
      <c r="C179" s="160" t="s">
        <v>465</v>
      </c>
    </row>
    <row r="180" spans="1:3" x14ac:dyDescent="0.25">
      <c r="A180" s="158">
        <v>165</v>
      </c>
      <c r="B180" s="159" t="s">
        <v>270</v>
      </c>
      <c r="C180" s="160" t="s">
        <v>465</v>
      </c>
    </row>
    <row r="181" spans="1:3" x14ac:dyDescent="0.25">
      <c r="A181" s="158">
        <v>166</v>
      </c>
      <c r="B181" s="159" t="s">
        <v>270</v>
      </c>
      <c r="C181" s="160" t="s">
        <v>465</v>
      </c>
    </row>
    <row r="182" spans="1:3" x14ac:dyDescent="0.25">
      <c r="A182" s="158">
        <v>167</v>
      </c>
      <c r="B182" s="159" t="s">
        <v>270</v>
      </c>
      <c r="C182" s="160" t="s">
        <v>465</v>
      </c>
    </row>
    <row r="183" spans="1:3" x14ac:dyDescent="0.25">
      <c r="A183" s="158">
        <v>168</v>
      </c>
      <c r="B183" s="159" t="s">
        <v>270</v>
      </c>
      <c r="C183" s="160" t="s">
        <v>465</v>
      </c>
    </row>
    <row r="184" spans="1:3" x14ac:dyDescent="0.25">
      <c r="A184" s="158">
        <v>169</v>
      </c>
      <c r="B184" s="159" t="s">
        <v>270</v>
      </c>
      <c r="C184" s="160" t="s">
        <v>465</v>
      </c>
    </row>
    <row r="185" spans="1:3" x14ac:dyDescent="0.25">
      <c r="A185" s="158">
        <v>170</v>
      </c>
      <c r="B185" s="159" t="s">
        <v>270</v>
      </c>
      <c r="C185" s="160" t="s">
        <v>465</v>
      </c>
    </row>
    <row r="186" spans="1:3" x14ac:dyDescent="0.25">
      <c r="A186" s="158">
        <v>171</v>
      </c>
      <c r="B186" s="159" t="s">
        <v>270</v>
      </c>
      <c r="C186" s="160" t="s">
        <v>465</v>
      </c>
    </row>
    <row r="187" spans="1:3" x14ac:dyDescent="0.25">
      <c r="A187" s="158">
        <v>172</v>
      </c>
      <c r="B187" s="159" t="s">
        <v>270</v>
      </c>
      <c r="C187" s="160" t="s">
        <v>465</v>
      </c>
    </row>
    <row r="188" spans="1:3" x14ac:dyDescent="0.25">
      <c r="A188" s="158">
        <v>173</v>
      </c>
      <c r="B188" s="159" t="s">
        <v>270</v>
      </c>
      <c r="C188" s="160" t="s">
        <v>465</v>
      </c>
    </row>
    <row r="189" spans="1:3" x14ac:dyDescent="0.25">
      <c r="A189" s="158">
        <v>174</v>
      </c>
      <c r="B189" s="159" t="s">
        <v>270</v>
      </c>
      <c r="C189" s="160" t="s">
        <v>465</v>
      </c>
    </row>
    <row r="190" spans="1:3" x14ac:dyDescent="0.25">
      <c r="A190" s="158">
        <v>175</v>
      </c>
      <c r="B190" s="159" t="s">
        <v>270</v>
      </c>
      <c r="C190" s="160" t="s">
        <v>465</v>
      </c>
    </row>
    <row r="191" spans="1:3" x14ac:dyDescent="0.25">
      <c r="A191" s="158">
        <v>176</v>
      </c>
      <c r="B191" s="159" t="s">
        <v>270</v>
      </c>
      <c r="C191" s="160" t="s">
        <v>465</v>
      </c>
    </row>
    <row r="192" spans="1:3" x14ac:dyDescent="0.25">
      <c r="A192" s="158">
        <v>177</v>
      </c>
      <c r="B192" s="159" t="s">
        <v>270</v>
      </c>
      <c r="C192" s="160" t="s">
        <v>465</v>
      </c>
    </row>
    <row r="193" spans="1:3" x14ac:dyDescent="0.25">
      <c r="A193" s="158">
        <v>178</v>
      </c>
      <c r="B193" s="159" t="s">
        <v>279</v>
      </c>
      <c r="C193" s="160" t="s">
        <v>465</v>
      </c>
    </row>
    <row r="194" spans="1:3" x14ac:dyDescent="0.25">
      <c r="A194" s="158">
        <v>179</v>
      </c>
      <c r="B194" s="159" t="s">
        <v>270</v>
      </c>
      <c r="C194" s="160" t="s">
        <v>465</v>
      </c>
    </row>
    <row r="195" spans="1:3" x14ac:dyDescent="0.25">
      <c r="A195" s="158">
        <v>180</v>
      </c>
      <c r="B195" s="159" t="s">
        <v>270</v>
      </c>
      <c r="C195" s="160" t="s">
        <v>465</v>
      </c>
    </row>
    <row r="196" spans="1:3" x14ac:dyDescent="0.25">
      <c r="A196" s="158">
        <v>181</v>
      </c>
      <c r="B196" s="159" t="s">
        <v>270</v>
      </c>
      <c r="C196" s="160" t="s">
        <v>465</v>
      </c>
    </row>
    <row r="197" spans="1:3" x14ac:dyDescent="0.25">
      <c r="A197" s="158">
        <v>182</v>
      </c>
      <c r="B197" s="159" t="s">
        <v>270</v>
      </c>
      <c r="C197" s="160" t="s">
        <v>465</v>
      </c>
    </row>
    <row r="198" spans="1:3" x14ac:dyDescent="0.25">
      <c r="A198" s="158">
        <v>183</v>
      </c>
      <c r="B198" s="159" t="s">
        <v>270</v>
      </c>
      <c r="C198" s="160" t="s">
        <v>465</v>
      </c>
    </row>
    <row r="199" spans="1:3" x14ac:dyDescent="0.25">
      <c r="A199" s="158">
        <v>184</v>
      </c>
      <c r="B199" s="159" t="s">
        <v>270</v>
      </c>
      <c r="C199" s="160" t="s">
        <v>465</v>
      </c>
    </row>
    <row r="200" spans="1:3" x14ac:dyDescent="0.25">
      <c r="A200" s="158">
        <v>185</v>
      </c>
      <c r="B200" s="159" t="s">
        <v>270</v>
      </c>
      <c r="C200" s="160" t="s">
        <v>465</v>
      </c>
    </row>
    <row r="201" spans="1:3" x14ac:dyDescent="0.25">
      <c r="A201" s="158">
        <v>186</v>
      </c>
      <c r="B201" s="159" t="s">
        <v>270</v>
      </c>
      <c r="C201" s="160" t="s">
        <v>465</v>
      </c>
    </row>
    <row r="202" spans="1:3" x14ac:dyDescent="0.25">
      <c r="A202" s="158">
        <v>187</v>
      </c>
      <c r="B202" s="159" t="s">
        <v>270</v>
      </c>
      <c r="C202" s="160" t="s">
        <v>465</v>
      </c>
    </row>
    <row r="203" spans="1:3" x14ac:dyDescent="0.25">
      <c r="A203" s="158">
        <v>188</v>
      </c>
      <c r="B203" s="159" t="s">
        <v>270</v>
      </c>
      <c r="C203" s="160" t="s">
        <v>465</v>
      </c>
    </row>
    <row r="204" spans="1:3" x14ac:dyDescent="0.25">
      <c r="A204" s="158">
        <v>189</v>
      </c>
      <c r="B204" s="159" t="s">
        <v>270</v>
      </c>
      <c r="C204" s="160" t="s">
        <v>466</v>
      </c>
    </row>
    <row r="205" spans="1:3" x14ac:dyDescent="0.25">
      <c r="A205" s="158">
        <v>190</v>
      </c>
      <c r="B205" s="159" t="s">
        <v>270</v>
      </c>
      <c r="C205" s="160" t="s">
        <v>466</v>
      </c>
    </row>
    <row r="206" spans="1:3" x14ac:dyDescent="0.25">
      <c r="A206" s="158">
        <v>191</v>
      </c>
      <c r="B206" s="159" t="s">
        <v>270</v>
      </c>
      <c r="C206" s="160" t="s">
        <v>466</v>
      </c>
    </row>
    <row r="207" spans="1:3" x14ac:dyDescent="0.25">
      <c r="A207" s="158">
        <v>192</v>
      </c>
      <c r="B207" s="159" t="s">
        <v>270</v>
      </c>
      <c r="C207" s="160" t="s">
        <v>466</v>
      </c>
    </row>
    <row r="208" spans="1:3" x14ac:dyDescent="0.25">
      <c r="A208" s="158">
        <v>193</v>
      </c>
      <c r="B208" s="159" t="s">
        <v>270</v>
      </c>
      <c r="C208" s="160" t="s">
        <v>466</v>
      </c>
    </row>
    <row r="209" spans="1:3" x14ac:dyDescent="0.25">
      <c r="A209" s="158">
        <v>194</v>
      </c>
      <c r="B209" s="159" t="s">
        <v>270</v>
      </c>
      <c r="C209" s="160" t="s">
        <v>466</v>
      </c>
    </row>
    <row r="210" spans="1:3" x14ac:dyDescent="0.25">
      <c r="A210" s="158">
        <v>195</v>
      </c>
      <c r="B210" s="159" t="s">
        <v>270</v>
      </c>
      <c r="C210" s="160" t="s">
        <v>466</v>
      </c>
    </row>
    <row r="211" spans="1:3" x14ac:dyDescent="0.25">
      <c r="A211" s="158">
        <v>196</v>
      </c>
      <c r="B211" s="159" t="s">
        <v>270</v>
      </c>
      <c r="C211" s="160" t="s">
        <v>466</v>
      </c>
    </row>
    <row r="212" spans="1:3" x14ac:dyDescent="0.25">
      <c r="A212" s="158">
        <v>197</v>
      </c>
      <c r="B212" s="159" t="s">
        <v>270</v>
      </c>
      <c r="C212" s="160" t="s">
        <v>466</v>
      </c>
    </row>
    <row r="213" spans="1:3" x14ac:dyDescent="0.25">
      <c r="A213" s="158">
        <v>198</v>
      </c>
      <c r="B213" s="159" t="s">
        <v>270</v>
      </c>
      <c r="C213" s="160" t="s">
        <v>466</v>
      </c>
    </row>
    <row r="214" spans="1:3" x14ac:dyDescent="0.25">
      <c r="A214" s="158">
        <v>199</v>
      </c>
      <c r="B214" s="159" t="s">
        <v>270</v>
      </c>
      <c r="C214" s="160" t="s">
        <v>466</v>
      </c>
    </row>
    <row r="215" spans="1:3" x14ac:dyDescent="0.25">
      <c r="A215" s="158">
        <v>201</v>
      </c>
      <c r="B215" s="159" t="s">
        <v>270</v>
      </c>
      <c r="C215" s="160" t="s">
        <v>466</v>
      </c>
    </row>
    <row r="216" spans="1:3" x14ac:dyDescent="0.25">
      <c r="A216" s="158">
        <v>202</v>
      </c>
      <c r="B216" s="159" t="s">
        <v>270</v>
      </c>
      <c r="C216" s="160" t="s">
        <v>466</v>
      </c>
    </row>
    <row r="217" spans="1:3" x14ac:dyDescent="0.25">
      <c r="A217" s="158">
        <v>203</v>
      </c>
      <c r="B217" s="159" t="s">
        <v>270</v>
      </c>
      <c r="C217" s="160" t="s">
        <v>466</v>
      </c>
    </row>
    <row r="218" spans="1:3" x14ac:dyDescent="0.25">
      <c r="A218" s="158">
        <v>204</v>
      </c>
      <c r="B218" s="159" t="s">
        <v>270</v>
      </c>
      <c r="C218" s="160" t="s">
        <v>466</v>
      </c>
    </row>
    <row r="219" spans="1:3" x14ac:dyDescent="0.25">
      <c r="A219" s="158">
        <v>205</v>
      </c>
      <c r="B219" s="159" t="s">
        <v>270</v>
      </c>
      <c r="C219" s="160" t="s">
        <v>466</v>
      </c>
    </row>
    <row r="220" spans="1:3" x14ac:dyDescent="0.25">
      <c r="A220" s="158">
        <v>206</v>
      </c>
      <c r="B220" s="159" t="s">
        <v>270</v>
      </c>
      <c r="C220" s="160" t="s">
        <v>466</v>
      </c>
    </row>
    <row r="221" spans="1:3" x14ac:dyDescent="0.25">
      <c r="A221" s="158">
        <v>207</v>
      </c>
      <c r="B221" s="159" t="s">
        <v>270</v>
      </c>
      <c r="C221" s="160" t="s">
        <v>466</v>
      </c>
    </row>
    <row r="222" spans="1:3" x14ac:dyDescent="0.25">
      <c r="A222" s="158">
        <v>208</v>
      </c>
      <c r="B222" s="159" t="s">
        <v>270</v>
      </c>
      <c r="C222" s="160" t="s">
        <v>466</v>
      </c>
    </row>
    <row r="223" spans="1:3" x14ac:dyDescent="0.25">
      <c r="A223" s="158">
        <v>209</v>
      </c>
      <c r="B223" s="159" t="s">
        <v>270</v>
      </c>
      <c r="C223" s="160" t="s">
        <v>465</v>
      </c>
    </row>
    <row r="224" spans="1:3" x14ac:dyDescent="0.25">
      <c r="A224" s="158">
        <v>210</v>
      </c>
      <c r="B224" s="159" t="s">
        <v>270</v>
      </c>
      <c r="C224" s="160" t="s">
        <v>465</v>
      </c>
    </row>
    <row r="225" spans="1:3" x14ac:dyDescent="0.25">
      <c r="A225" s="158">
        <v>211</v>
      </c>
      <c r="B225" s="159" t="s">
        <v>270</v>
      </c>
      <c r="C225" s="160" t="s">
        <v>465</v>
      </c>
    </row>
    <row r="226" spans="1:3" x14ac:dyDescent="0.25">
      <c r="A226" s="158">
        <v>212</v>
      </c>
      <c r="B226" s="159" t="s">
        <v>270</v>
      </c>
      <c r="C226" s="160" t="s">
        <v>465</v>
      </c>
    </row>
    <row r="227" spans="1:3" x14ac:dyDescent="0.25">
      <c r="A227" s="158">
        <v>213</v>
      </c>
      <c r="B227" s="159" t="s">
        <v>270</v>
      </c>
      <c r="C227" s="160" t="s">
        <v>465</v>
      </c>
    </row>
    <row r="228" spans="1:3" x14ac:dyDescent="0.25">
      <c r="A228" s="158">
        <v>214</v>
      </c>
      <c r="B228" s="159" t="s">
        <v>270</v>
      </c>
      <c r="C228" s="160" t="s">
        <v>465</v>
      </c>
    </row>
    <row r="229" spans="1:3" x14ac:dyDescent="0.25">
      <c r="A229" s="158">
        <v>215</v>
      </c>
      <c r="B229" s="159" t="s">
        <v>270</v>
      </c>
      <c r="C229" s="160" t="s">
        <v>465</v>
      </c>
    </row>
    <row r="230" spans="1:3" x14ac:dyDescent="0.25">
      <c r="A230" s="158">
        <v>216</v>
      </c>
      <c r="B230" s="159" t="s">
        <v>270</v>
      </c>
      <c r="C230" s="160" t="s">
        <v>465</v>
      </c>
    </row>
    <row r="231" spans="1:3" x14ac:dyDescent="0.25">
      <c r="A231" s="158">
        <v>217</v>
      </c>
      <c r="B231" s="159" t="s">
        <v>270</v>
      </c>
      <c r="C231" s="160" t="s">
        <v>465</v>
      </c>
    </row>
    <row r="232" spans="1:3" x14ac:dyDescent="0.25">
      <c r="A232" s="158">
        <v>218</v>
      </c>
      <c r="B232" s="159" t="s">
        <v>270</v>
      </c>
      <c r="C232" s="160" t="s">
        <v>465</v>
      </c>
    </row>
    <row r="233" spans="1:3" x14ac:dyDescent="0.25">
      <c r="A233" s="158">
        <v>219</v>
      </c>
      <c r="B233" s="159" t="s">
        <v>270</v>
      </c>
      <c r="C233" s="160" t="s">
        <v>465</v>
      </c>
    </row>
    <row r="234" spans="1:3" x14ac:dyDescent="0.25">
      <c r="A234" s="158">
        <v>220</v>
      </c>
      <c r="B234" s="159" t="s">
        <v>270</v>
      </c>
      <c r="C234" s="160" t="s">
        <v>465</v>
      </c>
    </row>
    <row r="235" spans="1:3" x14ac:dyDescent="0.25">
      <c r="A235" s="158">
        <v>221</v>
      </c>
      <c r="B235" s="159" t="s">
        <v>270</v>
      </c>
      <c r="C235" s="160" t="s">
        <v>465</v>
      </c>
    </row>
    <row r="236" spans="1:3" x14ac:dyDescent="0.25">
      <c r="A236" s="158">
        <v>222</v>
      </c>
      <c r="B236" s="159" t="s">
        <v>270</v>
      </c>
      <c r="C236" s="160" t="s">
        <v>465</v>
      </c>
    </row>
    <row r="237" spans="1:3" x14ac:dyDescent="0.25">
      <c r="A237" s="158">
        <v>223</v>
      </c>
      <c r="B237" s="159" t="s">
        <v>270</v>
      </c>
      <c r="C237" s="160" t="s">
        <v>465</v>
      </c>
    </row>
    <row r="238" spans="1:3" x14ac:dyDescent="0.25">
      <c r="A238" s="158">
        <v>224</v>
      </c>
      <c r="B238" s="159" t="s">
        <v>270</v>
      </c>
      <c r="C238" s="160" t="s">
        <v>465</v>
      </c>
    </row>
    <row r="239" spans="1:3" x14ac:dyDescent="0.25">
      <c r="A239" s="158">
        <v>225</v>
      </c>
      <c r="B239" s="159" t="s">
        <v>270</v>
      </c>
      <c r="C239" s="160" t="s">
        <v>465</v>
      </c>
    </row>
    <row r="240" spans="1:3" x14ac:dyDescent="0.25">
      <c r="A240" s="158">
        <v>226</v>
      </c>
      <c r="B240" s="159" t="s">
        <v>270</v>
      </c>
      <c r="C240" s="160" t="s">
        <v>465</v>
      </c>
    </row>
    <row r="241" spans="1:3" x14ac:dyDescent="0.25">
      <c r="A241" s="158">
        <v>227</v>
      </c>
      <c r="B241" s="159" t="s">
        <v>270</v>
      </c>
      <c r="C241" s="160" t="s">
        <v>465</v>
      </c>
    </row>
    <row r="242" spans="1:3" x14ac:dyDescent="0.25">
      <c r="A242" s="158">
        <v>228</v>
      </c>
      <c r="B242" s="159" t="s">
        <v>280</v>
      </c>
      <c r="C242" s="160" t="s">
        <v>466</v>
      </c>
    </row>
    <row r="243" spans="1:3" x14ac:dyDescent="0.25">
      <c r="A243" s="158">
        <v>229</v>
      </c>
      <c r="B243" s="159" t="s">
        <v>280</v>
      </c>
      <c r="C243" s="160" t="s">
        <v>466</v>
      </c>
    </row>
    <row r="244" spans="1:3" x14ac:dyDescent="0.25">
      <c r="A244" s="158">
        <v>230</v>
      </c>
      <c r="B244" s="159" t="s">
        <v>270</v>
      </c>
      <c r="C244" s="160" t="s">
        <v>466</v>
      </c>
    </row>
    <row r="245" spans="1:3" x14ac:dyDescent="0.25">
      <c r="A245" s="158">
        <v>231</v>
      </c>
      <c r="B245" s="159" t="s">
        <v>258</v>
      </c>
      <c r="C245" s="160" t="s">
        <v>465</v>
      </c>
    </row>
    <row r="246" spans="1:3" x14ac:dyDescent="0.25">
      <c r="A246" s="158">
        <v>233</v>
      </c>
      <c r="B246" s="159" t="s">
        <v>258</v>
      </c>
      <c r="C246" s="160" t="s">
        <v>465</v>
      </c>
    </row>
    <row r="247" spans="1:3" x14ac:dyDescent="0.25">
      <c r="A247" s="158">
        <v>234</v>
      </c>
      <c r="B247" s="159" t="s">
        <v>258</v>
      </c>
      <c r="C247" s="160" t="s">
        <v>465</v>
      </c>
    </row>
    <row r="248" spans="1:3" x14ac:dyDescent="0.25">
      <c r="A248" s="158">
        <v>235</v>
      </c>
      <c r="B248" s="159" t="s">
        <v>258</v>
      </c>
      <c r="C248" s="160" t="s">
        <v>465</v>
      </c>
    </row>
    <row r="249" spans="1:3" x14ac:dyDescent="0.25">
      <c r="A249" s="158">
        <v>236</v>
      </c>
      <c r="B249" s="159" t="s">
        <v>258</v>
      </c>
      <c r="C249" s="160" t="s">
        <v>465</v>
      </c>
    </row>
    <row r="250" spans="1:3" x14ac:dyDescent="0.25">
      <c r="A250" s="158">
        <v>237</v>
      </c>
      <c r="B250" s="159" t="s">
        <v>258</v>
      </c>
      <c r="C250" s="160" t="s">
        <v>465</v>
      </c>
    </row>
    <row r="251" spans="1:3" x14ac:dyDescent="0.25">
      <c r="A251" s="158">
        <v>238</v>
      </c>
      <c r="B251" s="159" t="s">
        <v>270</v>
      </c>
      <c r="C251" s="160" t="s">
        <v>465</v>
      </c>
    </row>
    <row r="252" spans="1:3" x14ac:dyDescent="0.25">
      <c r="A252" s="158">
        <v>241</v>
      </c>
      <c r="B252" s="159" t="s">
        <v>281</v>
      </c>
      <c r="C252" s="160" t="s">
        <v>465</v>
      </c>
    </row>
    <row r="253" spans="1:3" x14ac:dyDescent="0.25">
      <c r="A253" s="158">
        <v>242</v>
      </c>
      <c r="B253" s="159" t="s">
        <v>282</v>
      </c>
      <c r="C253" s="160" t="s">
        <v>465</v>
      </c>
    </row>
    <row r="254" spans="1:3" x14ac:dyDescent="0.25">
      <c r="A254" s="158">
        <v>243</v>
      </c>
      <c r="B254" s="159" t="s">
        <v>246</v>
      </c>
      <c r="C254" s="160" t="s">
        <v>465</v>
      </c>
    </row>
    <row r="255" spans="1:3" x14ac:dyDescent="0.25">
      <c r="A255" s="158">
        <v>244</v>
      </c>
      <c r="B255" s="159" t="s">
        <v>270</v>
      </c>
      <c r="C255" s="160" t="s">
        <v>465</v>
      </c>
    </row>
    <row r="256" spans="1:3" x14ac:dyDescent="0.25">
      <c r="A256" s="158">
        <v>245</v>
      </c>
      <c r="B256" s="159" t="s">
        <v>282</v>
      </c>
      <c r="C256" s="160" t="s">
        <v>465</v>
      </c>
    </row>
    <row r="257" spans="1:3" x14ac:dyDescent="0.25">
      <c r="A257" s="158">
        <v>246</v>
      </c>
      <c r="B257" s="159" t="s">
        <v>283</v>
      </c>
      <c r="C257" s="160" t="s">
        <v>465</v>
      </c>
    </row>
    <row r="258" spans="1:3" x14ac:dyDescent="0.25">
      <c r="A258" s="158">
        <v>247</v>
      </c>
      <c r="B258" s="159" t="s">
        <v>282</v>
      </c>
      <c r="C258" s="160" t="s">
        <v>465</v>
      </c>
    </row>
    <row r="259" spans="1:3" x14ac:dyDescent="0.25">
      <c r="A259" s="158">
        <v>248</v>
      </c>
      <c r="B259" s="159" t="s">
        <v>270</v>
      </c>
      <c r="C259" s="160" t="s">
        <v>465</v>
      </c>
    </row>
    <row r="260" spans="1:3" x14ac:dyDescent="0.25">
      <c r="A260" s="158">
        <v>249</v>
      </c>
      <c r="B260" s="159" t="s">
        <v>282</v>
      </c>
      <c r="C260" s="160" t="s">
        <v>465</v>
      </c>
    </row>
    <row r="261" spans="1:3" x14ac:dyDescent="0.25">
      <c r="A261" s="158">
        <v>250</v>
      </c>
      <c r="B261" s="159" t="s">
        <v>284</v>
      </c>
      <c r="C261" s="160" t="s">
        <v>466</v>
      </c>
    </row>
    <row r="262" spans="1:3" x14ac:dyDescent="0.25">
      <c r="A262" s="158">
        <v>251</v>
      </c>
      <c r="B262" s="159" t="s">
        <v>284</v>
      </c>
      <c r="C262" s="160" t="s">
        <v>466</v>
      </c>
    </row>
    <row r="263" spans="1:3" x14ac:dyDescent="0.25">
      <c r="A263" s="158">
        <v>252</v>
      </c>
      <c r="B263" s="159" t="s">
        <v>284</v>
      </c>
      <c r="C263" s="160" t="s">
        <v>466</v>
      </c>
    </row>
    <row r="264" spans="1:3" x14ac:dyDescent="0.25">
      <c r="A264" s="158">
        <v>253</v>
      </c>
      <c r="B264" s="159" t="s">
        <v>284</v>
      </c>
      <c r="C264" s="160" t="s">
        <v>466</v>
      </c>
    </row>
    <row r="265" spans="1:3" x14ac:dyDescent="0.25">
      <c r="A265" s="158">
        <v>254</v>
      </c>
      <c r="B265" s="159" t="s">
        <v>285</v>
      </c>
      <c r="C265" s="160" t="s">
        <v>465</v>
      </c>
    </row>
    <row r="266" spans="1:3" x14ac:dyDescent="0.25">
      <c r="A266" s="158">
        <v>255</v>
      </c>
      <c r="B266" s="159" t="s">
        <v>286</v>
      </c>
      <c r="C266" s="160" t="s">
        <v>465</v>
      </c>
    </row>
    <row r="267" spans="1:3" x14ac:dyDescent="0.25">
      <c r="A267" s="158">
        <v>257</v>
      </c>
      <c r="B267" s="159" t="s">
        <v>287</v>
      </c>
      <c r="C267" s="160" t="s">
        <v>465</v>
      </c>
    </row>
    <row r="268" spans="1:3" x14ac:dyDescent="0.25">
      <c r="A268" s="158">
        <v>258</v>
      </c>
      <c r="B268" s="159" t="s">
        <v>288</v>
      </c>
      <c r="C268" s="160" t="s">
        <v>465</v>
      </c>
    </row>
    <row r="269" spans="1:3" x14ac:dyDescent="0.25">
      <c r="A269" s="158">
        <v>259</v>
      </c>
      <c r="B269" s="159" t="s">
        <v>289</v>
      </c>
      <c r="C269" s="160" t="s">
        <v>465</v>
      </c>
    </row>
    <row r="270" spans="1:3" x14ac:dyDescent="0.25">
      <c r="A270" s="158">
        <v>260</v>
      </c>
      <c r="B270" s="159" t="s">
        <v>288</v>
      </c>
      <c r="C270" s="160" t="s">
        <v>466</v>
      </c>
    </row>
    <row r="271" spans="1:3" x14ac:dyDescent="0.25">
      <c r="A271" s="158">
        <v>261</v>
      </c>
      <c r="B271" s="159" t="s">
        <v>288</v>
      </c>
      <c r="C271" s="160" t="s">
        <v>465</v>
      </c>
    </row>
    <row r="272" spans="1:3" x14ac:dyDescent="0.25">
      <c r="A272" s="158">
        <v>262</v>
      </c>
      <c r="B272" s="159" t="s">
        <v>288</v>
      </c>
      <c r="C272" s="160" t="s">
        <v>465</v>
      </c>
    </row>
    <row r="273" spans="1:3" x14ac:dyDescent="0.25">
      <c r="A273" s="158">
        <v>263</v>
      </c>
      <c r="B273" s="159" t="s">
        <v>288</v>
      </c>
      <c r="C273" s="160" t="s">
        <v>465</v>
      </c>
    </row>
    <row r="274" spans="1:3" x14ac:dyDescent="0.25">
      <c r="A274" s="158">
        <v>264</v>
      </c>
      <c r="B274" s="159" t="s">
        <v>288</v>
      </c>
      <c r="C274" s="160" t="s">
        <v>465</v>
      </c>
    </row>
    <row r="275" spans="1:3" x14ac:dyDescent="0.25">
      <c r="A275" s="158">
        <v>265</v>
      </c>
      <c r="B275" s="159" t="s">
        <v>290</v>
      </c>
      <c r="C275" s="160" t="s">
        <v>466</v>
      </c>
    </row>
    <row r="276" spans="1:3" x14ac:dyDescent="0.25">
      <c r="A276" s="158">
        <v>266</v>
      </c>
      <c r="B276" s="159" t="s">
        <v>290</v>
      </c>
      <c r="C276" s="160" t="s">
        <v>466</v>
      </c>
    </row>
    <row r="277" spans="1:3" x14ac:dyDescent="0.25">
      <c r="A277" s="158">
        <v>267</v>
      </c>
      <c r="B277" s="159" t="s">
        <v>290</v>
      </c>
      <c r="C277" s="160" t="s">
        <v>466</v>
      </c>
    </row>
    <row r="278" spans="1:3" x14ac:dyDescent="0.25">
      <c r="A278" s="158">
        <v>268</v>
      </c>
      <c r="B278" s="159" t="s">
        <v>290</v>
      </c>
      <c r="C278" s="160" t="s">
        <v>466</v>
      </c>
    </row>
    <row r="279" spans="1:3" x14ac:dyDescent="0.25">
      <c r="A279" s="158">
        <v>269</v>
      </c>
      <c r="B279" s="159" t="s">
        <v>290</v>
      </c>
      <c r="C279" s="160" t="s">
        <v>466</v>
      </c>
    </row>
    <row r="280" spans="1:3" x14ac:dyDescent="0.25">
      <c r="A280" s="158">
        <v>270</v>
      </c>
      <c r="B280" s="159" t="s">
        <v>290</v>
      </c>
      <c r="C280" s="160" t="s">
        <v>466</v>
      </c>
    </row>
    <row r="281" spans="1:3" x14ac:dyDescent="0.25">
      <c r="A281" s="158">
        <v>271</v>
      </c>
      <c r="B281" s="159" t="s">
        <v>290</v>
      </c>
      <c r="C281" s="160" t="s">
        <v>466</v>
      </c>
    </row>
    <row r="282" spans="1:3" x14ac:dyDescent="0.25">
      <c r="A282" s="158">
        <v>272</v>
      </c>
      <c r="B282" s="159" t="s">
        <v>290</v>
      </c>
      <c r="C282" s="160" t="s">
        <v>466</v>
      </c>
    </row>
    <row r="283" spans="1:3" x14ac:dyDescent="0.25">
      <c r="A283" s="158">
        <v>273</v>
      </c>
      <c r="B283" s="159" t="s">
        <v>290</v>
      </c>
      <c r="C283" s="160" t="s">
        <v>466</v>
      </c>
    </row>
    <row r="284" spans="1:3" x14ac:dyDescent="0.25">
      <c r="A284" s="158">
        <v>274</v>
      </c>
      <c r="B284" s="159" t="s">
        <v>290</v>
      </c>
      <c r="C284" s="160" t="s">
        <v>466</v>
      </c>
    </row>
    <row r="285" spans="1:3" x14ac:dyDescent="0.25">
      <c r="A285" s="158">
        <v>276</v>
      </c>
      <c r="B285" s="159" t="s">
        <v>290</v>
      </c>
      <c r="C285" s="160" t="s">
        <v>466</v>
      </c>
    </row>
    <row r="286" spans="1:3" x14ac:dyDescent="0.25">
      <c r="A286" s="158">
        <v>277</v>
      </c>
      <c r="B286" s="159" t="s">
        <v>291</v>
      </c>
      <c r="C286" s="160" t="s">
        <v>466</v>
      </c>
    </row>
    <row r="287" spans="1:3" x14ac:dyDescent="0.25">
      <c r="A287" s="158">
        <v>278</v>
      </c>
      <c r="B287" s="159" t="s">
        <v>292</v>
      </c>
      <c r="C287" s="160" t="s">
        <v>466</v>
      </c>
    </row>
    <row r="288" spans="1:3" x14ac:dyDescent="0.25">
      <c r="A288" s="158">
        <v>279</v>
      </c>
      <c r="B288" s="159" t="s">
        <v>293</v>
      </c>
      <c r="C288" s="160" t="s">
        <v>466</v>
      </c>
    </row>
    <row r="289" spans="1:3" x14ac:dyDescent="0.25">
      <c r="A289" s="158">
        <v>280</v>
      </c>
      <c r="B289" s="159" t="s">
        <v>294</v>
      </c>
      <c r="C289" s="160" t="s">
        <v>466</v>
      </c>
    </row>
    <row r="290" spans="1:3" x14ac:dyDescent="0.25">
      <c r="A290" s="158">
        <v>281</v>
      </c>
      <c r="B290" s="159" t="s">
        <v>295</v>
      </c>
      <c r="C290" s="160" t="s">
        <v>465</v>
      </c>
    </row>
    <row r="291" spans="1:3" x14ac:dyDescent="0.25">
      <c r="A291" s="158">
        <v>283</v>
      </c>
      <c r="B291" s="159" t="s">
        <v>296</v>
      </c>
      <c r="C291" s="160" t="s">
        <v>465</v>
      </c>
    </row>
    <row r="292" spans="1:3" x14ac:dyDescent="0.25">
      <c r="A292" s="158">
        <v>284</v>
      </c>
      <c r="B292" s="159" t="s">
        <v>238</v>
      </c>
      <c r="C292" s="160" t="s">
        <v>466</v>
      </c>
    </row>
    <row r="293" spans="1:3" x14ac:dyDescent="0.25">
      <c r="A293" s="158">
        <v>285</v>
      </c>
      <c r="B293" s="159" t="s">
        <v>238</v>
      </c>
      <c r="C293" s="160" t="s">
        <v>466</v>
      </c>
    </row>
    <row r="294" spans="1:3" x14ac:dyDescent="0.25">
      <c r="A294" s="158">
        <v>286</v>
      </c>
      <c r="B294" s="159" t="s">
        <v>297</v>
      </c>
      <c r="C294" s="160" t="s">
        <v>466</v>
      </c>
    </row>
    <row r="295" spans="1:3" x14ac:dyDescent="0.25">
      <c r="A295" s="158">
        <v>287</v>
      </c>
      <c r="B295" s="159" t="s">
        <v>298</v>
      </c>
      <c r="C295" s="160" t="s">
        <v>466</v>
      </c>
    </row>
    <row r="296" spans="1:3" x14ac:dyDescent="0.25">
      <c r="A296" s="158">
        <v>288</v>
      </c>
      <c r="B296" s="159" t="s">
        <v>299</v>
      </c>
      <c r="C296" s="160" t="s">
        <v>466</v>
      </c>
    </row>
    <row r="297" spans="1:3" x14ac:dyDescent="0.25">
      <c r="A297" s="158">
        <v>289</v>
      </c>
      <c r="B297" s="159" t="s">
        <v>299</v>
      </c>
      <c r="C297" s="160" t="s">
        <v>466</v>
      </c>
    </row>
    <row r="298" spans="1:3" x14ac:dyDescent="0.25">
      <c r="A298" s="158">
        <v>290</v>
      </c>
      <c r="B298" s="159" t="s">
        <v>299</v>
      </c>
      <c r="C298" s="160" t="s">
        <v>466</v>
      </c>
    </row>
    <row r="299" spans="1:3" x14ac:dyDescent="0.25">
      <c r="A299" s="158">
        <v>291</v>
      </c>
      <c r="B299" s="159" t="s">
        <v>299</v>
      </c>
      <c r="C299" s="160" t="s">
        <v>466</v>
      </c>
    </row>
    <row r="300" spans="1:3" x14ac:dyDescent="0.25">
      <c r="A300" s="158">
        <v>292</v>
      </c>
      <c r="B300" s="159" t="s">
        <v>299</v>
      </c>
      <c r="C300" s="160" t="s">
        <v>466</v>
      </c>
    </row>
    <row r="301" spans="1:3" x14ac:dyDescent="0.25">
      <c r="A301" s="158">
        <v>297</v>
      </c>
      <c r="B301" s="159" t="s">
        <v>299</v>
      </c>
      <c r="C301" s="160" t="s">
        <v>466</v>
      </c>
    </row>
    <row r="302" spans="1:3" x14ac:dyDescent="0.25">
      <c r="A302" s="158">
        <v>298</v>
      </c>
      <c r="B302" s="159" t="s">
        <v>299</v>
      </c>
      <c r="C302" s="160" t="s">
        <v>466</v>
      </c>
    </row>
    <row r="303" spans="1:3" x14ac:dyDescent="0.25">
      <c r="A303" s="158">
        <v>299</v>
      </c>
      <c r="B303" s="159" t="s">
        <v>299</v>
      </c>
      <c r="C303" s="160" t="s">
        <v>466</v>
      </c>
    </row>
    <row r="304" spans="1:3" x14ac:dyDescent="0.25">
      <c r="A304" s="158">
        <v>300</v>
      </c>
      <c r="B304" s="159" t="s">
        <v>300</v>
      </c>
      <c r="C304" s="160" t="s">
        <v>465</v>
      </c>
    </row>
    <row r="305" spans="1:3" x14ac:dyDescent="0.25">
      <c r="A305" s="158">
        <v>301</v>
      </c>
      <c r="B305" s="159" t="s">
        <v>301</v>
      </c>
      <c r="C305" s="160" t="s">
        <v>465</v>
      </c>
    </row>
    <row r="306" spans="1:3" x14ac:dyDescent="0.25">
      <c r="A306" s="158">
        <v>302</v>
      </c>
      <c r="B306" s="159" t="s">
        <v>302</v>
      </c>
      <c r="C306" s="160" t="s">
        <v>465</v>
      </c>
    </row>
    <row r="307" spans="1:3" x14ac:dyDescent="0.25">
      <c r="A307" s="158">
        <v>303</v>
      </c>
      <c r="B307" s="159" t="s">
        <v>299</v>
      </c>
      <c r="C307" s="160" t="s">
        <v>466</v>
      </c>
    </row>
    <row r="308" spans="1:3" x14ac:dyDescent="0.25">
      <c r="A308" s="158">
        <v>304</v>
      </c>
      <c r="B308" s="159" t="s">
        <v>299</v>
      </c>
      <c r="C308" s="160" t="s">
        <v>466</v>
      </c>
    </row>
    <row r="309" spans="1:3" x14ac:dyDescent="0.25">
      <c r="A309" s="158">
        <v>305</v>
      </c>
      <c r="B309" s="159" t="s">
        <v>303</v>
      </c>
      <c r="C309" s="160" t="s">
        <v>465</v>
      </c>
    </row>
    <row r="310" spans="1:3" x14ac:dyDescent="0.25">
      <c r="A310" s="158">
        <v>306</v>
      </c>
      <c r="B310" s="159" t="s">
        <v>303</v>
      </c>
      <c r="C310" s="160" t="s">
        <v>465</v>
      </c>
    </row>
    <row r="311" spans="1:3" x14ac:dyDescent="0.25">
      <c r="A311" s="158">
        <v>307</v>
      </c>
      <c r="B311" s="159" t="s">
        <v>303</v>
      </c>
      <c r="C311" s="160" t="s">
        <v>465</v>
      </c>
    </row>
    <row r="312" spans="1:3" x14ac:dyDescent="0.25">
      <c r="A312" s="158">
        <v>308</v>
      </c>
      <c r="B312" s="159" t="s">
        <v>303</v>
      </c>
      <c r="C312" s="160" t="s">
        <v>465</v>
      </c>
    </row>
    <row r="313" spans="1:3" x14ac:dyDescent="0.25">
      <c r="A313" s="158">
        <v>309</v>
      </c>
      <c r="B313" s="159" t="s">
        <v>304</v>
      </c>
      <c r="C313" s="160" t="s">
        <v>465</v>
      </c>
    </row>
    <row r="314" spans="1:3" x14ac:dyDescent="0.25">
      <c r="A314" s="158">
        <v>310</v>
      </c>
      <c r="B314" s="159" t="s">
        <v>305</v>
      </c>
      <c r="C314" s="160" t="s">
        <v>465</v>
      </c>
    </row>
    <row r="315" spans="1:3" x14ac:dyDescent="0.25">
      <c r="A315" s="158">
        <v>312</v>
      </c>
      <c r="B315" s="159" t="s">
        <v>306</v>
      </c>
      <c r="C315" s="160" t="s">
        <v>465</v>
      </c>
    </row>
    <row r="316" spans="1:3" x14ac:dyDescent="0.25">
      <c r="A316" s="158">
        <v>313</v>
      </c>
      <c r="B316" s="159" t="s">
        <v>307</v>
      </c>
      <c r="C316" s="160" t="s">
        <v>466</v>
      </c>
    </row>
    <row r="317" spans="1:3" x14ac:dyDescent="0.25">
      <c r="A317" s="158">
        <v>314</v>
      </c>
      <c r="B317" s="159" t="s">
        <v>308</v>
      </c>
      <c r="C317" s="160" t="s">
        <v>466</v>
      </c>
    </row>
    <row r="318" spans="1:3" x14ac:dyDescent="0.25">
      <c r="A318" s="158">
        <v>315</v>
      </c>
      <c r="B318" s="159" t="s">
        <v>309</v>
      </c>
      <c r="C318" s="160" t="s">
        <v>466</v>
      </c>
    </row>
    <row r="319" spans="1:3" x14ac:dyDescent="0.25">
      <c r="A319" s="158">
        <v>316</v>
      </c>
      <c r="B319" s="159" t="s">
        <v>310</v>
      </c>
      <c r="C319" s="160" t="s">
        <v>465</v>
      </c>
    </row>
    <row r="320" spans="1:3" x14ac:dyDescent="0.25">
      <c r="A320" s="158">
        <v>317</v>
      </c>
      <c r="B320" s="159" t="s">
        <v>310</v>
      </c>
      <c r="C320" s="160" t="s">
        <v>465</v>
      </c>
    </row>
    <row r="321" spans="1:3" x14ac:dyDescent="0.25">
      <c r="A321" s="158">
        <v>318</v>
      </c>
      <c r="B321" s="159" t="s">
        <v>310</v>
      </c>
      <c r="C321" s="160" t="s">
        <v>465</v>
      </c>
    </row>
    <row r="322" spans="1:3" x14ac:dyDescent="0.25">
      <c r="A322" s="158">
        <v>319</v>
      </c>
      <c r="B322" s="159" t="s">
        <v>311</v>
      </c>
      <c r="C322" s="160" t="s">
        <v>465</v>
      </c>
    </row>
    <row r="323" spans="1:3" x14ac:dyDescent="0.25">
      <c r="A323" s="158">
        <v>320</v>
      </c>
      <c r="B323" s="159" t="s">
        <v>310</v>
      </c>
      <c r="C323" s="160" t="s">
        <v>465</v>
      </c>
    </row>
    <row r="324" spans="1:3" x14ac:dyDescent="0.25">
      <c r="A324" s="158">
        <v>321</v>
      </c>
      <c r="B324" s="159" t="s">
        <v>310</v>
      </c>
      <c r="C324" s="160" t="s">
        <v>465</v>
      </c>
    </row>
    <row r="325" spans="1:3" x14ac:dyDescent="0.25">
      <c r="A325" s="158">
        <v>322</v>
      </c>
      <c r="B325" s="159" t="s">
        <v>310</v>
      </c>
      <c r="C325" s="160" t="s">
        <v>465</v>
      </c>
    </row>
    <row r="326" spans="1:3" x14ac:dyDescent="0.25">
      <c r="A326" s="158">
        <v>323</v>
      </c>
      <c r="B326" s="159" t="s">
        <v>310</v>
      </c>
      <c r="C326" s="160" t="s">
        <v>465</v>
      </c>
    </row>
    <row r="327" spans="1:3" x14ac:dyDescent="0.25">
      <c r="A327" s="158">
        <v>324</v>
      </c>
      <c r="B327" s="159" t="s">
        <v>312</v>
      </c>
      <c r="C327" s="160" t="s">
        <v>465</v>
      </c>
    </row>
    <row r="328" spans="1:3" x14ac:dyDescent="0.25">
      <c r="A328" s="158">
        <v>325</v>
      </c>
      <c r="B328" s="159" t="s">
        <v>313</v>
      </c>
      <c r="C328" s="160" t="s">
        <v>465</v>
      </c>
    </row>
    <row r="329" spans="1:3" x14ac:dyDescent="0.25">
      <c r="A329" s="158">
        <v>326</v>
      </c>
      <c r="B329" s="159" t="s">
        <v>313</v>
      </c>
      <c r="C329" s="160" t="s">
        <v>465</v>
      </c>
    </row>
    <row r="330" spans="1:3" x14ac:dyDescent="0.25">
      <c r="A330" s="158">
        <v>327</v>
      </c>
      <c r="B330" s="159" t="s">
        <v>313</v>
      </c>
      <c r="C330" s="160" t="s">
        <v>465</v>
      </c>
    </row>
    <row r="331" spans="1:3" x14ac:dyDescent="0.25">
      <c r="A331" s="158">
        <v>328</v>
      </c>
      <c r="B331" s="159" t="s">
        <v>313</v>
      </c>
      <c r="C331" s="160" t="s">
        <v>465</v>
      </c>
    </row>
    <row r="332" spans="1:3" x14ac:dyDescent="0.25">
      <c r="A332" s="158">
        <v>329</v>
      </c>
      <c r="B332" s="159" t="s">
        <v>313</v>
      </c>
      <c r="C332" s="160" t="s">
        <v>465</v>
      </c>
    </row>
    <row r="333" spans="1:3" x14ac:dyDescent="0.25">
      <c r="A333" s="158">
        <v>330</v>
      </c>
      <c r="B333" s="159" t="s">
        <v>313</v>
      </c>
      <c r="C333" s="160" t="s">
        <v>465</v>
      </c>
    </row>
    <row r="334" spans="1:3" x14ac:dyDescent="0.25">
      <c r="A334" s="158">
        <v>331</v>
      </c>
      <c r="B334" s="159" t="s">
        <v>313</v>
      </c>
      <c r="C334" s="160" t="s">
        <v>465</v>
      </c>
    </row>
    <row r="335" spans="1:3" x14ac:dyDescent="0.25">
      <c r="A335" s="158">
        <v>332</v>
      </c>
      <c r="B335" s="159" t="s">
        <v>313</v>
      </c>
      <c r="C335" s="160" t="s">
        <v>466</v>
      </c>
    </row>
    <row r="336" spans="1:3" x14ac:dyDescent="0.25">
      <c r="A336" s="158">
        <v>334</v>
      </c>
      <c r="B336" s="159" t="s">
        <v>314</v>
      </c>
      <c r="C336" s="160" t="s">
        <v>465</v>
      </c>
    </row>
    <row r="337" spans="1:3" x14ac:dyDescent="0.25">
      <c r="A337" s="158">
        <v>335</v>
      </c>
      <c r="B337" s="159" t="s">
        <v>315</v>
      </c>
      <c r="C337" s="160" t="s">
        <v>465</v>
      </c>
    </row>
    <row r="338" spans="1:3" x14ac:dyDescent="0.25">
      <c r="A338" s="158">
        <v>336</v>
      </c>
      <c r="B338" s="159" t="s">
        <v>316</v>
      </c>
      <c r="C338" s="160" t="s">
        <v>466</v>
      </c>
    </row>
    <row r="339" spans="1:3" x14ac:dyDescent="0.25">
      <c r="A339" s="158">
        <v>337</v>
      </c>
      <c r="B339" s="159" t="s">
        <v>316</v>
      </c>
      <c r="C339" s="160" t="s">
        <v>466</v>
      </c>
    </row>
    <row r="340" spans="1:3" x14ac:dyDescent="0.25">
      <c r="A340" s="158">
        <v>338</v>
      </c>
      <c r="B340" s="159" t="s">
        <v>317</v>
      </c>
      <c r="C340" s="160" t="s">
        <v>465</v>
      </c>
    </row>
    <row r="341" spans="1:3" x14ac:dyDescent="0.25">
      <c r="A341" s="158">
        <v>339</v>
      </c>
      <c r="B341" s="159" t="s">
        <v>318</v>
      </c>
      <c r="C341" s="160" t="s">
        <v>466</v>
      </c>
    </row>
    <row r="342" spans="1:3" x14ac:dyDescent="0.25">
      <c r="A342" s="158">
        <v>340</v>
      </c>
      <c r="B342" s="159" t="s">
        <v>318</v>
      </c>
      <c r="C342" s="160" t="s">
        <v>466</v>
      </c>
    </row>
    <row r="343" spans="1:3" x14ac:dyDescent="0.25">
      <c r="A343" s="158">
        <v>341</v>
      </c>
      <c r="B343" s="159" t="s">
        <v>318</v>
      </c>
      <c r="C343" s="160" t="s">
        <v>466</v>
      </c>
    </row>
    <row r="344" spans="1:3" x14ac:dyDescent="0.25">
      <c r="A344" s="158">
        <v>342</v>
      </c>
      <c r="B344" s="159" t="s">
        <v>319</v>
      </c>
      <c r="C344" s="160" t="s">
        <v>465</v>
      </c>
    </row>
    <row r="345" spans="1:3" x14ac:dyDescent="0.25">
      <c r="A345" s="158">
        <v>343</v>
      </c>
      <c r="B345" s="159" t="s">
        <v>320</v>
      </c>
      <c r="C345" s="160" t="s">
        <v>465</v>
      </c>
    </row>
    <row r="346" spans="1:3" x14ac:dyDescent="0.25">
      <c r="A346" s="158">
        <v>344</v>
      </c>
      <c r="B346" s="159" t="s">
        <v>321</v>
      </c>
      <c r="C346" s="160" t="s">
        <v>465</v>
      </c>
    </row>
    <row r="347" spans="1:3" x14ac:dyDescent="0.25">
      <c r="A347" s="158">
        <v>344</v>
      </c>
      <c r="B347" s="159" t="s">
        <v>321</v>
      </c>
      <c r="C347" s="160" t="s">
        <v>466</v>
      </c>
    </row>
    <row r="348" spans="1:3" x14ac:dyDescent="0.25">
      <c r="A348" s="158">
        <v>345</v>
      </c>
      <c r="B348" s="159" t="s">
        <v>322</v>
      </c>
      <c r="C348" s="160" t="s">
        <v>465</v>
      </c>
    </row>
    <row r="349" spans="1:3" x14ac:dyDescent="0.25">
      <c r="A349" s="158">
        <v>346</v>
      </c>
      <c r="B349" s="159" t="s">
        <v>323</v>
      </c>
      <c r="C349" s="160" t="s">
        <v>466</v>
      </c>
    </row>
    <row r="350" spans="1:3" x14ac:dyDescent="0.25">
      <c r="A350" s="158">
        <v>347</v>
      </c>
      <c r="B350" s="159" t="s">
        <v>324</v>
      </c>
      <c r="C350" s="160" t="s">
        <v>466</v>
      </c>
    </row>
    <row r="351" spans="1:3" x14ac:dyDescent="0.25">
      <c r="A351" s="158">
        <v>348</v>
      </c>
      <c r="B351" s="159" t="s">
        <v>324</v>
      </c>
      <c r="C351" s="160" t="s">
        <v>466</v>
      </c>
    </row>
    <row r="352" spans="1:3" x14ac:dyDescent="0.25">
      <c r="A352" s="158">
        <v>349</v>
      </c>
      <c r="B352" s="159" t="s">
        <v>270</v>
      </c>
      <c r="C352" s="160" t="s">
        <v>465</v>
      </c>
    </row>
    <row r="353" spans="1:3" x14ac:dyDescent="0.25">
      <c r="A353" s="158">
        <v>350</v>
      </c>
      <c r="B353" s="159" t="s">
        <v>325</v>
      </c>
      <c r="C353" s="160" t="s">
        <v>466</v>
      </c>
    </row>
    <row r="354" spans="1:3" x14ac:dyDescent="0.25">
      <c r="A354" s="158">
        <v>351</v>
      </c>
      <c r="B354" s="159" t="s">
        <v>326</v>
      </c>
      <c r="C354" s="160" t="s">
        <v>465</v>
      </c>
    </row>
    <row r="355" spans="1:3" x14ac:dyDescent="0.25">
      <c r="A355" s="158">
        <v>352</v>
      </c>
      <c r="B355" s="159" t="s">
        <v>327</v>
      </c>
      <c r="C355" s="160" t="s">
        <v>465</v>
      </c>
    </row>
    <row r="356" spans="1:3" x14ac:dyDescent="0.25">
      <c r="A356" s="158">
        <v>353</v>
      </c>
      <c r="B356" s="159" t="s">
        <v>328</v>
      </c>
      <c r="C356" s="160" t="s">
        <v>465</v>
      </c>
    </row>
    <row r="357" spans="1:3" x14ac:dyDescent="0.25">
      <c r="A357" s="158">
        <v>354</v>
      </c>
      <c r="B357" s="159" t="s">
        <v>245</v>
      </c>
      <c r="C357" s="160" t="s">
        <v>466</v>
      </c>
    </row>
    <row r="358" spans="1:3" x14ac:dyDescent="0.25">
      <c r="A358" s="158">
        <v>355</v>
      </c>
      <c r="B358" s="159" t="s">
        <v>329</v>
      </c>
      <c r="C358" s="160" t="s">
        <v>465</v>
      </c>
    </row>
    <row r="359" spans="1:3" x14ac:dyDescent="0.25">
      <c r="A359" s="158">
        <v>357</v>
      </c>
      <c r="B359" s="159" t="s">
        <v>330</v>
      </c>
      <c r="C359" s="160" t="s">
        <v>466</v>
      </c>
    </row>
    <row r="360" spans="1:3" x14ac:dyDescent="0.25">
      <c r="A360" s="158">
        <v>358</v>
      </c>
      <c r="B360" s="159" t="s">
        <v>330</v>
      </c>
      <c r="C360" s="160" t="s">
        <v>466</v>
      </c>
    </row>
    <row r="361" spans="1:3" x14ac:dyDescent="0.25">
      <c r="A361" s="158">
        <v>359</v>
      </c>
      <c r="B361" s="159" t="s">
        <v>330</v>
      </c>
      <c r="C361" s="160" t="s">
        <v>466</v>
      </c>
    </row>
    <row r="362" spans="1:3" x14ac:dyDescent="0.25">
      <c r="A362" s="158">
        <v>360</v>
      </c>
      <c r="B362" s="159" t="s">
        <v>330</v>
      </c>
      <c r="C362" s="160" t="s">
        <v>466</v>
      </c>
    </row>
    <row r="363" spans="1:3" x14ac:dyDescent="0.25">
      <c r="A363" s="158">
        <v>361</v>
      </c>
      <c r="B363" s="159" t="s">
        <v>330</v>
      </c>
      <c r="C363" s="160" t="s">
        <v>466</v>
      </c>
    </row>
    <row r="364" spans="1:3" x14ac:dyDescent="0.25">
      <c r="A364" s="158">
        <v>362</v>
      </c>
      <c r="B364" s="159" t="s">
        <v>330</v>
      </c>
      <c r="C364" s="160" t="s">
        <v>466</v>
      </c>
    </row>
    <row r="365" spans="1:3" x14ac:dyDescent="0.25">
      <c r="A365" s="158">
        <v>363</v>
      </c>
      <c r="B365" s="159" t="s">
        <v>330</v>
      </c>
      <c r="C365" s="160" t="s">
        <v>466</v>
      </c>
    </row>
    <row r="366" spans="1:3" x14ac:dyDescent="0.25">
      <c r="A366" s="158">
        <v>364</v>
      </c>
      <c r="B366" s="159" t="s">
        <v>330</v>
      </c>
      <c r="C366" s="160" t="s">
        <v>466</v>
      </c>
    </row>
    <row r="367" spans="1:3" x14ac:dyDescent="0.25">
      <c r="A367" s="158">
        <v>365</v>
      </c>
      <c r="B367" s="159" t="s">
        <v>330</v>
      </c>
      <c r="C367" s="160" t="s">
        <v>466</v>
      </c>
    </row>
    <row r="368" spans="1:3" x14ac:dyDescent="0.25">
      <c r="A368" s="158">
        <v>366</v>
      </c>
      <c r="B368" s="159" t="s">
        <v>330</v>
      </c>
      <c r="C368" s="160" t="s">
        <v>466</v>
      </c>
    </row>
    <row r="369" spans="1:3" x14ac:dyDescent="0.25">
      <c r="A369" s="158">
        <v>367</v>
      </c>
      <c r="B369" s="159" t="s">
        <v>330</v>
      </c>
      <c r="C369" s="160" t="s">
        <v>466</v>
      </c>
    </row>
    <row r="370" spans="1:3" x14ac:dyDescent="0.25">
      <c r="A370" s="158">
        <v>368</v>
      </c>
      <c r="B370" s="159" t="s">
        <v>330</v>
      </c>
      <c r="C370" s="160" t="s">
        <v>466</v>
      </c>
    </row>
    <row r="371" spans="1:3" x14ac:dyDescent="0.25">
      <c r="A371" s="158">
        <v>369</v>
      </c>
      <c r="B371" s="159" t="s">
        <v>330</v>
      </c>
      <c r="C371" s="160" t="s">
        <v>466</v>
      </c>
    </row>
    <row r="372" spans="1:3" x14ac:dyDescent="0.25">
      <c r="A372" s="158">
        <v>370</v>
      </c>
      <c r="B372" s="159" t="s">
        <v>330</v>
      </c>
      <c r="C372" s="160" t="s">
        <v>466</v>
      </c>
    </row>
    <row r="373" spans="1:3" x14ac:dyDescent="0.25">
      <c r="A373" s="158">
        <v>371</v>
      </c>
      <c r="B373" s="159" t="s">
        <v>330</v>
      </c>
      <c r="C373" s="160" t="s">
        <v>466</v>
      </c>
    </row>
    <row r="374" spans="1:3" x14ac:dyDescent="0.25">
      <c r="A374" s="158">
        <v>372</v>
      </c>
      <c r="B374" s="159" t="s">
        <v>310</v>
      </c>
      <c r="C374" s="160" t="s">
        <v>465</v>
      </c>
    </row>
    <row r="375" spans="1:3" x14ac:dyDescent="0.25">
      <c r="A375" s="158">
        <v>373</v>
      </c>
      <c r="B375" s="159" t="s">
        <v>258</v>
      </c>
      <c r="C375" s="160" t="s">
        <v>465</v>
      </c>
    </row>
    <row r="376" spans="1:3" x14ac:dyDescent="0.25">
      <c r="A376" s="158">
        <v>374</v>
      </c>
      <c r="B376" s="159" t="s">
        <v>258</v>
      </c>
      <c r="C376" s="160" t="s">
        <v>465</v>
      </c>
    </row>
    <row r="377" spans="1:3" x14ac:dyDescent="0.25">
      <c r="A377" s="158">
        <v>375</v>
      </c>
      <c r="B377" s="159" t="s">
        <v>258</v>
      </c>
      <c r="C377" s="160" t="s">
        <v>465</v>
      </c>
    </row>
    <row r="378" spans="1:3" x14ac:dyDescent="0.25">
      <c r="A378" s="158">
        <v>376</v>
      </c>
      <c r="B378" s="159" t="s">
        <v>258</v>
      </c>
      <c r="C378" s="160" t="s">
        <v>465</v>
      </c>
    </row>
    <row r="379" spans="1:3" x14ac:dyDescent="0.25">
      <c r="A379" s="158">
        <v>377</v>
      </c>
      <c r="B379" s="159" t="s">
        <v>258</v>
      </c>
      <c r="C379" s="160" t="s">
        <v>465</v>
      </c>
    </row>
    <row r="380" spans="1:3" x14ac:dyDescent="0.25">
      <c r="A380" s="158">
        <v>378</v>
      </c>
      <c r="B380" s="159" t="s">
        <v>258</v>
      </c>
      <c r="C380" s="160" t="s">
        <v>465</v>
      </c>
    </row>
    <row r="381" spans="1:3" x14ac:dyDescent="0.25">
      <c r="A381" s="158">
        <v>380</v>
      </c>
      <c r="B381" s="159" t="s">
        <v>258</v>
      </c>
      <c r="C381" s="160" t="s">
        <v>465</v>
      </c>
    </row>
    <row r="382" spans="1:3" x14ac:dyDescent="0.25">
      <c r="A382" s="158">
        <v>381</v>
      </c>
      <c r="B382" s="159" t="s">
        <v>258</v>
      </c>
      <c r="C382" s="160" t="s">
        <v>465</v>
      </c>
    </row>
    <row r="383" spans="1:3" x14ac:dyDescent="0.25">
      <c r="A383" s="158">
        <v>382</v>
      </c>
      <c r="B383" s="159" t="s">
        <v>258</v>
      </c>
      <c r="C383" s="160" t="s">
        <v>465</v>
      </c>
    </row>
    <row r="384" spans="1:3" x14ac:dyDescent="0.25">
      <c r="A384" s="158">
        <v>384</v>
      </c>
      <c r="B384" s="159" t="s">
        <v>270</v>
      </c>
      <c r="C384" s="160" t="s">
        <v>465</v>
      </c>
    </row>
    <row r="385" spans="1:3" x14ac:dyDescent="0.25">
      <c r="A385" s="158">
        <v>385</v>
      </c>
      <c r="B385" s="159" t="s">
        <v>258</v>
      </c>
      <c r="C385" s="160" t="s">
        <v>466</v>
      </c>
    </row>
    <row r="386" spans="1:3" x14ac:dyDescent="0.25">
      <c r="A386" s="158">
        <v>386</v>
      </c>
      <c r="B386" s="159" t="s">
        <v>238</v>
      </c>
      <c r="C386" s="160" t="s">
        <v>466</v>
      </c>
    </row>
    <row r="387" spans="1:3" x14ac:dyDescent="0.25">
      <c r="A387" s="158">
        <v>387</v>
      </c>
      <c r="B387" s="159" t="s">
        <v>263</v>
      </c>
      <c r="C387" s="160" t="s">
        <v>466</v>
      </c>
    </row>
    <row r="388" spans="1:3" x14ac:dyDescent="0.25">
      <c r="A388" s="158">
        <v>388</v>
      </c>
      <c r="B388" s="159" t="s">
        <v>258</v>
      </c>
      <c r="C388" s="160" t="s">
        <v>466</v>
      </c>
    </row>
    <row r="389" spans="1:3" x14ac:dyDescent="0.25">
      <c r="A389" s="158">
        <v>389</v>
      </c>
      <c r="B389" s="159" t="s">
        <v>249</v>
      </c>
      <c r="C389" s="160" t="s">
        <v>466</v>
      </c>
    </row>
    <row r="390" spans="1:3" x14ac:dyDescent="0.25">
      <c r="A390" s="158">
        <v>390</v>
      </c>
      <c r="B390" s="159" t="s">
        <v>258</v>
      </c>
      <c r="C390" s="160" t="s">
        <v>465</v>
      </c>
    </row>
    <row r="391" spans="1:3" x14ac:dyDescent="0.25">
      <c r="A391" s="158">
        <v>391</v>
      </c>
      <c r="B391" s="159" t="s">
        <v>331</v>
      </c>
      <c r="C391" s="160" t="s">
        <v>466</v>
      </c>
    </row>
    <row r="392" spans="1:3" x14ac:dyDescent="0.25">
      <c r="A392" s="158">
        <v>392</v>
      </c>
      <c r="B392" s="159" t="s">
        <v>332</v>
      </c>
      <c r="C392" s="160" t="s">
        <v>465</v>
      </c>
    </row>
    <row r="393" spans="1:3" x14ac:dyDescent="0.25">
      <c r="A393" s="158">
        <v>393</v>
      </c>
      <c r="B393" s="159" t="s">
        <v>333</v>
      </c>
      <c r="C393" s="160" t="s">
        <v>465</v>
      </c>
    </row>
    <row r="394" spans="1:3" x14ac:dyDescent="0.25">
      <c r="A394" s="158">
        <v>394</v>
      </c>
      <c r="B394" s="159" t="s">
        <v>289</v>
      </c>
      <c r="C394" s="160" t="s">
        <v>465</v>
      </c>
    </row>
    <row r="395" spans="1:3" x14ac:dyDescent="0.25">
      <c r="A395" s="158">
        <v>395</v>
      </c>
      <c r="B395" s="159" t="s">
        <v>334</v>
      </c>
      <c r="C395" s="160" t="s">
        <v>465</v>
      </c>
    </row>
    <row r="396" spans="1:3" x14ac:dyDescent="0.25">
      <c r="A396" s="158">
        <v>396</v>
      </c>
      <c r="B396" s="159" t="s">
        <v>268</v>
      </c>
      <c r="C396" s="160" t="s">
        <v>465</v>
      </c>
    </row>
    <row r="397" spans="1:3" x14ac:dyDescent="0.25">
      <c r="A397" s="158">
        <v>397</v>
      </c>
      <c r="B397" s="159" t="s">
        <v>335</v>
      </c>
      <c r="C397" s="160" t="s">
        <v>465</v>
      </c>
    </row>
    <row r="398" spans="1:3" x14ac:dyDescent="0.25">
      <c r="A398" s="158">
        <v>398</v>
      </c>
      <c r="B398" s="159" t="s">
        <v>336</v>
      </c>
      <c r="C398" s="160" t="s">
        <v>465</v>
      </c>
    </row>
    <row r="399" spans="1:3" x14ac:dyDescent="0.25">
      <c r="A399" s="158">
        <v>399</v>
      </c>
      <c r="B399" s="159" t="s">
        <v>337</v>
      </c>
      <c r="C399" s="160" t="s">
        <v>466</v>
      </c>
    </row>
    <row r="400" spans="1:3" x14ac:dyDescent="0.25">
      <c r="A400" s="158">
        <v>400</v>
      </c>
      <c r="B400" s="159" t="s">
        <v>288</v>
      </c>
      <c r="C400" s="160" t="s">
        <v>465</v>
      </c>
    </row>
    <row r="401" spans="1:3" x14ac:dyDescent="0.25">
      <c r="A401" s="158">
        <v>401</v>
      </c>
      <c r="B401" s="159" t="s">
        <v>338</v>
      </c>
      <c r="C401" s="160" t="s">
        <v>466</v>
      </c>
    </row>
    <row r="402" spans="1:3" x14ac:dyDescent="0.25">
      <c r="A402" s="158">
        <v>403</v>
      </c>
      <c r="B402" s="159" t="s">
        <v>244</v>
      </c>
      <c r="C402" s="160" t="s">
        <v>465</v>
      </c>
    </row>
    <row r="403" spans="1:3" x14ac:dyDescent="0.25">
      <c r="A403" s="158">
        <v>404</v>
      </c>
      <c r="B403" s="159" t="s">
        <v>339</v>
      </c>
      <c r="C403" s="160" t="s">
        <v>465</v>
      </c>
    </row>
    <row r="404" spans="1:3" x14ac:dyDescent="0.25">
      <c r="A404" s="158">
        <v>405</v>
      </c>
      <c r="B404" s="159" t="s">
        <v>340</v>
      </c>
      <c r="C404" s="160" t="s">
        <v>466</v>
      </c>
    </row>
    <row r="405" spans="1:3" x14ac:dyDescent="0.25">
      <c r="A405" s="158">
        <v>406</v>
      </c>
      <c r="B405" s="159" t="s">
        <v>341</v>
      </c>
      <c r="C405" s="160" t="s">
        <v>466</v>
      </c>
    </row>
    <row r="406" spans="1:3" x14ac:dyDescent="0.25">
      <c r="A406" s="158">
        <v>407</v>
      </c>
      <c r="B406" s="159" t="s">
        <v>342</v>
      </c>
      <c r="C406" s="160" t="s">
        <v>466</v>
      </c>
    </row>
    <row r="407" spans="1:3" x14ac:dyDescent="0.25">
      <c r="A407" s="158">
        <v>408</v>
      </c>
      <c r="B407" s="159" t="s">
        <v>343</v>
      </c>
      <c r="C407" s="160" t="s">
        <v>466</v>
      </c>
    </row>
    <row r="408" spans="1:3" x14ac:dyDescent="0.25">
      <c r="A408" s="158">
        <v>409</v>
      </c>
      <c r="B408" s="159" t="s">
        <v>344</v>
      </c>
      <c r="C408" s="160" t="s">
        <v>466</v>
      </c>
    </row>
    <row r="409" spans="1:3" x14ac:dyDescent="0.25">
      <c r="A409" s="158">
        <v>410</v>
      </c>
      <c r="B409" s="159" t="s">
        <v>345</v>
      </c>
      <c r="C409" s="160" t="s">
        <v>466</v>
      </c>
    </row>
    <row r="410" spans="1:3" x14ac:dyDescent="0.25">
      <c r="A410" s="158">
        <v>411</v>
      </c>
      <c r="B410" s="159" t="s">
        <v>346</v>
      </c>
      <c r="C410" s="160" t="s">
        <v>466</v>
      </c>
    </row>
    <row r="411" spans="1:3" x14ac:dyDescent="0.25">
      <c r="A411" s="158">
        <v>412</v>
      </c>
      <c r="B411" s="159" t="s">
        <v>347</v>
      </c>
      <c r="C411" s="160" t="s">
        <v>466</v>
      </c>
    </row>
    <row r="412" spans="1:3" x14ac:dyDescent="0.25">
      <c r="A412" s="158">
        <v>413</v>
      </c>
      <c r="B412" s="159" t="s">
        <v>348</v>
      </c>
      <c r="C412" s="160" t="s">
        <v>466</v>
      </c>
    </row>
    <row r="413" spans="1:3" x14ac:dyDescent="0.25">
      <c r="A413" s="158">
        <v>414</v>
      </c>
      <c r="B413" s="159" t="s">
        <v>349</v>
      </c>
      <c r="C413" s="160" t="s">
        <v>466</v>
      </c>
    </row>
    <row r="414" spans="1:3" x14ac:dyDescent="0.25">
      <c r="A414" s="158">
        <v>415</v>
      </c>
      <c r="B414" s="159" t="s">
        <v>350</v>
      </c>
      <c r="C414" s="160" t="s">
        <v>466</v>
      </c>
    </row>
    <row r="415" spans="1:3" x14ac:dyDescent="0.25">
      <c r="A415" s="158">
        <v>416</v>
      </c>
      <c r="B415" s="159" t="s">
        <v>351</v>
      </c>
      <c r="C415" s="160" t="s">
        <v>466</v>
      </c>
    </row>
    <row r="416" spans="1:3" x14ac:dyDescent="0.25">
      <c r="A416" s="158">
        <v>417</v>
      </c>
      <c r="B416" s="159" t="s">
        <v>352</v>
      </c>
      <c r="C416" s="160" t="s">
        <v>466</v>
      </c>
    </row>
    <row r="417" spans="1:3" x14ac:dyDescent="0.25">
      <c r="A417" s="158">
        <v>418</v>
      </c>
      <c r="B417" s="159" t="s">
        <v>353</v>
      </c>
      <c r="C417" s="160" t="s">
        <v>466</v>
      </c>
    </row>
    <row r="418" spans="1:3" x14ac:dyDescent="0.25">
      <c r="A418" s="158">
        <v>419</v>
      </c>
      <c r="B418" s="159" t="s">
        <v>354</v>
      </c>
      <c r="C418" s="160" t="s">
        <v>466</v>
      </c>
    </row>
    <row r="419" spans="1:3" x14ac:dyDescent="0.25">
      <c r="A419" s="158">
        <v>420</v>
      </c>
      <c r="B419" s="159" t="s">
        <v>355</v>
      </c>
      <c r="C419" s="160" t="s">
        <v>466</v>
      </c>
    </row>
    <row r="420" spans="1:3" x14ac:dyDescent="0.25">
      <c r="A420" s="158">
        <v>421</v>
      </c>
      <c r="B420" s="159" t="s">
        <v>356</v>
      </c>
      <c r="C420" s="160" t="s">
        <v>466</v>
      </c>
    </row>
    <row r="421" spans="1:3" x14ac:dyDescent="0.25">
      <c r="A421" s="158">
        <v>422</v>
      </c>
      <c r="B421" s="159" t="s">
        <v>357</v>
      </c>
      <c r="C421" s="160" t="s">
        <v>466</v>
      </c>
    </row>
    <row r="422" spans="1:3" x14ac:dyDescent="0.25">
      <c r="A422" s="158">
        <v>423</v>
      </c>
      <c r="B422" s="159" t="s">
        <v>358</v>
      </c>
      <c r="C422" s="160" t="s">
        <v>466</v>
      </c>
    </row>
    <row r="423" spans="1:3" x14ac:dyDescent="0.25">
      <c r="A423" s="158">
        <v>424</v>
      </c>
      <c r="B423" s="159" t="s">
        <v>359</v>
      </c>
      <c r="C423" s="160" t="s">
        <v>466</v>
      </c>
    </row>
    <row r="424" spans="1:3" x14ac:dyDescent="0.25">
      <c r="A424" s="158">
        <v>425</v>
      </c>
      <c r="B424" s="159" t="s">
        <v>360</v>
      </c>
      <c r="C424" s="160" t="s">
        <v>465</v>
      </c>
    </row>
    <row r="425" spans="1:3" x14ac:dyDescent="0.25">
      <c r="A425" s="158">
        <v>426</v>
      </c>
      <c r="B425" s="159" t="s">
        <v>270</v>
      </c>
      <c r="C425" s="160" t="s">
        <v>465</v>
      </c>
    </row>
    <row r="426" spans="1:3" x14ac:dyDescent="0.25">
      <c r="A426" s="158">
        <v>427</v>
      </c>
      <c r="B426" s="159" t="s">
        <v>361</v>
      </c>
      <c r="C426" s="160" t="s">
        <v>465</v>
      </c>
    </row>
    <row r="427" spans="1:3" x14ac:dyDescent="0.25">
      <c r="A427" s="158">
        <v>428</v>
      </c>
      <c r="B427" s="159" t="s">
        <v>362</v>
      </c>
      <c r="C427" s="160" t="s">
        <v>461</v>
      </c>
    </row>
    <row r="428" spans="1:3" x14ac:dyDescent="0.25">
      <c r="A428" s="158">
        <v>429</v>
      </c>
      <c r="B428" s="159" t="s">
        <v>363</v>
      </c>
      <c r="C428" s="160" t="s">
        <v>461</v>
      </c>
    </row>
    <row r="429" spans="1:3" x14ac:dyDescent="0.25">
      <c r="A429" s="158">
        <v>430</v>
      </c>
      <c r="B429" s="159" t="s">
        <v>364</v>
      </c>
      <c r="C429" s="160" t="s">
        <v>461</v>
      </c>
    </row>
    <row r="430" spans="1:3" x14ac:dyDescent="0.25">
      <c r="A430" s="158">
        <v>431</v>
      </c>
      <c r="B430" s="159" t="s">
        <v>365</v>
      </c>
      <c r="C430" s="160" t="s">
        <v>461</v>
      </c>
    </row>
    <row r="431" spans="1:3" x14ac:dyDescent="0.25">
      <c r="A431" s="158">
        <v>432</v>
      </c>
      <c r="B431" s="159" t="s">
        <v>270</v>
      </c>
      <c r="C431" s="160" t="s">
        <v>465</v>
      </c>
    </row>
    <row r="432" spans="1:3" x14ac:dyDescent="0.25">
      <c r="A432" s="158">
        <v>434</v>
      </c>
      <c r="B432" s="159" t="s">
        <v>366</v>
      </c>
      <c r="C432" s="160" t="s">
        <v>466</v>
      </c>
    </row>
    <row r="433" spans="1:3" x14ac:dyDescent="0.25">
      <c r="A433" s="158">
        <v>435</v>
      </c>
      <c r="B433" s="159" t="s">
        <v>367</v>
      </c>
      <c r="C433" s="160" t="s">
        <v>465</v>
      </c>
    </row>
    <row r="434" spans="1:3" x14ac:dyDescent="0.25">
      <c r="A434" s="158">
        <v>436</v>
      </c>
      <c r="B434" s="159" t="s">
        <v>368</v>
      </c>
      <c r="C434" s="160" t="s">
        <v>465</v>
      </c>
    </row>
    <row r="435" spans="1:3" x14ac:dyDescent="0.25">
      <c r="A435" s="158">
        <v>437</v>
      </c>
      <c r="B435" s="159" t="s">
        <v>369</v>
      </c>
      <c r="C435" s="160" t="s">
        <v>465</v>
      </c>
    </row>
    <row r="436" spans="1:3" x14ac:dyDescent="0.25">
      <c r="A436" s="158">
        <v>439</v>
      </c>
      <c r="B436" s="159" t="s">
        <v>370</v>
      </c>
      <c r="C436" s="160" t="s">
        <v>465</v>
      </c>
    </row>
    <row r="437" spans="1:3" x14ac:dyDescent="0.25">
      <c r="A437" s="158">
        <v>440</v>
      </c>
      <c r="B437" s="159" t="s">
        <v>371</v>
      </c>
      <c r="C437" s="160" t="s">
        <v>465</v>
      </c>
    </row>
    <row r="438" spans="1:3" x14ac:dyDescent="0.25">
      <c r="A438" s="158">
        <v>441</v>
      </c>
      <c r="B438" s="159" t="s">
        <v>274</v>
      </c>
      <c r="C438" s="160" t="s">
        <v>465</v>
      </c>
    </row>
    <row r="439" spans="1:3" x14ac:dyDescent="0.25">
      <c r="A439" s="158">
        <v>442</v>
      </c>
      <c r="B439" s="159" t="s">
        <v>270</v>
      </c>
      <c r="C439" s="160" t="s">
        <v>466</v>
      </c>
    </row>
    <row r="440" spans="1:3" x14ac:dyDescent="0.25">
      <c r="A440" s="158">
        <v>443</v>
      </c>
      <c r="B440" s="159" t="s">
        <v>310</v>
      </c>
      <c r="C440" s="160" t="s">
        <v>465</v>
      </c>
    </row>
    <row r="441" spans="1:3" x14ac:dyDescent="0.25">
      <c r="A441" s="158">
        <v>444</v>
      </c>
      <c r="B441" s="159" t="s">
        <v>313</v>
      </c>
      <c r="C441" s="160" t="s">
        <v>465</v>
      </c>
    </row>
    <row r="442" spans="1:3" x14ac:dyDescent="0.25">
      <c r="A442" s="158">
        <v>444</v>
      </c>
      <c r="B442" s="159" t="s">
        <v>313</v>
      </c>
      <c r="C442" s="160" t="s">
        <v>466</v>
      </c>
    </row>
    <row r="443" spans="1:3" x14ac:dyDescent="0.25">
      <c r="A443" s="158">
        <v>445</v>
      </c>
      <c r="B443" s="159" t="s">
        <v>372</v>
      </c>
      <c r="C443" s="160" t="s">
        <v>465</v>
      </c>
    </row>
    <row r="444" spans="1:3" x14ac:dyDescent="0.25">
      <c r="A444" s="158">
        <v>446</v>
      </c>
      <c r="B444" s="159" t="s">
        <v>372</v>
      </c>
      <c r="C444" s="160" t="s">
        <v>465</v>
      </c>
    </row>
    <row r="445" spans="1:3" x14ac:dyDescent="0.25">
      <c r="A445" s="158">
        <v>447</v>
      </c>
      <c r="B445" s="159" t="s">
        <v>284</v>
      </c>
      <c r="C445" s="160" t="s">
        <v>465</v>
      </c>
    </row>
    <row r="446" spans="1:3" x14ac:dyDescent="0.25">
      <c r="A446" s="158">
        <v>448</v>
      </c>
      <c r="B446" s="159" t="s">
        <v>284</v>
      </c>
      <c r="C446" s="160" t="s">
        <v>465</v>
      </c>
    </row>
    <row r="447" spans="1:3" x14ac:dyDescent="0.25">
      <c r="A447" s="158">
        <v>449</v>
      </c>
      <c r="B447" s="159" t="s">
        <v>284</v>
      </c>
      <c r="C447" s="160" t="s">
        <v>465</v>
      </c>
    </row>
    <row r="448" spans="1:3" x14ac:dyDescent="0.25">
      <c r="A448" s="158">
        <v>450</v>
      </c>
      <c r="B448" s="159" t="s">
        <v>284</v>
      </c>
      <c r="C448" s="160" t="s">
        <v>465</v>
      </c>
    </row>
    <row r="449" spans="1:3" x14ac:dyDescent="0.25">
      <c r="A449" s="158">
        <v>451</v>
      </c>
      <c r="B449" s="159" t="s">
        <v>284</v>
      </c>
      <c r="C449" s="160" t="s">
        <v>465</v>
      </c>
    </row>
    <row r="450" spans="1:3" x14ac:dyDescent="0.25">
      <c r="A450" s="158">
        <v>452</v>
      </c>
      <c r="B450" s="159" t="s">
        <v>284</v>
      </c>
      <c r="C450" s="160" t="s">
        <v>465</v>
      </c>
    </row>
    <row r="451" spans="1:3" x14ac:dyDescent="0.25">
      <c r="A451" s="158">
        <v>453</v>
      </c>
      <c r="B451" s="159" t="s">
        <v>284</v>
      </c>
      <c r="C451" s="160" t="s">
        <v>465</v>
      </c>
    </row>
    <row r="452" spans="1:3" x14ac:dyDescent="0.25">
      <c r="A452" s="158">
        <v>454</v>
      </c>
      <c r="B452" s="159" t="s">
        <v>284</v>
      </c>
      <c r="C452" s="160" t="s">
        <v>465</v>
      </c>
    </row>
    <row r="453" spans="1:3" x14ac:dyDescent="0.25">
      <c r="A453" s="158">
        <v>455</v>
      </c>
      <c r="B453" s="159" t="s">
        <v>284</v>
      </c>
      <c r="C453" s="160" t="s">
        <v>465</v>
      </c>
    </row>
    <row r="454" spans="1:3" x14ac:dyDescent="0.25">
      <c r="A454" s="158">
        <v>456</v>
      </c>
      <c r="B454" s="159" t="s">
        <v>284</v>
      </c>
      <c r="C454" s="160" t="s">
        <v>465</v>
      </c>
    </row>
    <row r="455" spans="1:3" x14ac:dyDescent="0.25">
      <c r="A455" s="158">
        <v>459</v>
      </c>
      <c r="B455" s="159" t="s">
        <v>284</v>
      </c>
      <c r="C455" s="160" t="s">
        <v>465</v>
      </c>
    </row>
    <row r="456" spans="1:3" x14ac:dyDescent="0.25">
      <c r="A456" s="158">
        <v>460</v>
      </c>
      <c r="B456" s="159" t="s">
        <v>373</v>
      </c>
      <c r="C456" s="160" t="s">
        <v>466</v>
      </c>
    </row>
    <row r="457" spans="1:3" x14ac:dyDescent="0.25">
      <c r="A457" s="158">
        <v>461</v>
      </c>
      <c r="B457" s="159" t="s">
        <v>373</v>
      </c>
      <c r="C457" s="160" t="s">
        <v>466</v>
      </c>
    </row>
    <row r="458" spans="1:3" x14ac:dyDescent="0.25">
      <c r="A458" s="158">
        <v>462</v>
      </c>
      <c r="B458" s="159" t="s">
        <v>374</v>
      </c>
      <c r="C458" s="160" t="s">
        <v>466</v>
      </c>
    </row>
    <row r="459" spans="1:3" x14ac:dyDescent="0.25">
      <c r="A459" s="158">
        <v>463</v>
      </c>
      <c r="B459" s="159" t="s">
        <v>375</v>
      </c>
      <c r="C459" s="160" t="s">
        <v>466</v>
      </c>
    </row>
    <row r="460" spans="1:3" x14ac:dyDescent="0.25">
      <c r="A460" s="158">
        <v>464</v>
      </c>
      <c r="B460" s="159" t="s">
        <v>376</v>
      </c>
      <c r="C460" s="160" t="s">
        <v>465</v>
      </c>
    </row>
    <row r="461" spans="1:3" x14ac:dyDescent="0.25">
      <c r="A461" s="158">
        <v>465</v>
      </c>
      <c r="B461" s="159" t="s">
        <v>377</v>
      </c>
      <c r="C461" s="160" t="s">
        <v>465</v>
      </c>
    </row>
    <row r="462" spans="1:3" x14ac:dyDescent="0.25">
      <c r="A462" s="158">
        <v>466</v>
      </c>
      <c r="B462" s="159" t="s">
        <v>378</v>
      </c>
      <c r="C462" s="160" t="s">
        <v>465</v>
      </c>
    </row>
    <row r="463" spans="1:3" x14ac:dyDescent="0.25">
      <c r="A463" s="158">
        <v>467</v>
      </c>
      <c r="B463" s="159" t="s">
        <v>378</v>
      </c>
      <c r="C463" s="160" t="s">
        <v>465</v>
      </c>
    </row>
    <row r="464" spans="1:3" x14ac:dyDescent="0.25">
      <c r="A464" s="158">
        <v>468</v>
      </c>
      <c r="B464" s="159" t="s">
        <v>378</v>
      </c>
      <c r="C464" s="160" t="s">
        <v>465</v>
      </c>
    </row>
    <row r="465" spans="1:3" x14ac:dyDescent="0.25">
      <c r="A465" s="158">
        <v>469</v>
      </c>
      <c r="B465" s="159" t="s">
        <v>378</v>
      </c>
      <c r="C465" s="160" t="s">
        <v>465</v>
      </c>
    </row>
    <row r="466" spans="1:3" x14ac:dyDescent="0.25">
      <c r="A466" s="158">
        <v>470</v>
      </c>
      <c r="B466" s="159" t="s">
        <v>378</v>
      </c>
      <c r="C466" s="160" t="s">
        <v>465</v>
      </c>
    </row>
    <row r="467" spans="1:3" x14ac:dyDescent="0.25">
      <c r="A467" s="158">
        <v>473</v>
      </c>
      <c r="B467" s="159" t="s">
        <v>379</v>
      </c>
      <c r="C467" s="160" t="s">
        <v>465</v>
      </c>
    </row>
    <row r="468" spans="1:3" x14ac:dyDescent="0.25">
      <c r="A468" s="158">
        <v>474</v>
      </c>
      <c r="B468" s="159" t="s">
        <v>380</v>
      </c>
      <c r="C468" s="160" t="s">
        <v>466</v>
      </c>
    </row>
    <row r="469" spans="1:3" x14ac:dyDescent="0.25">
      <c r="A469" s="158">
        <v>475</v>
      </c>
      <c r="B469" s="159" t="s">
        <v>381</v>
      </c>
      <c r="C469" s="160" t="s">
        <v>465</v>
      </c>
    </row>
    <row r="470" spans="1:3" x14ac:dyDescent="0.25">
      <c r="A470" s="158">
        <v>476</v>
      </c>
      <c r="B470" s="159" t="s">
        <v>382</v>
      </c>
      <c r="C470" s="160" t="s">
        <v>466</v>
      </c>
    </row>
    <row r="471" spans="1:3" x14ac:dyDescent="0.25">
      <c r="A471" s="158">
        <v>477</v>
      </c>
      <c r="B471" s="159" t="s">
        <v>382</v>
      </c>
      <c r="C471" s="160" t="s">
        <v>466</v>
      </c>
    </row>
    <row r="472" spans="1:3" x14ac:dyDescent="0.25">
      <c r="A472" s="158">
        <v>478</v>
      </c>
      <c r="B472" s="159" t="s">
        <v>313</v>
      </c>
      <c r="C472" s="160" t="s">
        <v>465</v>
      </c>
    </row>
    <row r="473" spans="1:3" x14ac:dyDescent="0.25">
      <c r="A473" s="158">
        <v>479</v>
      </c>
      <c r="B473" s="159" t="s">
        <v>370</v>
      </c>
      <c r="C473" s="160" t="s">
        <v>465</v>
      </c>
    </row>
    <row r="474" spans="1:3" x14ac:dyDescent="0.25">
      <c r="A474" s="158">
        <v>480</v>
      </c>
      <c r="B474" s="159" t="s">
        <v>370</v>
      </c>
      <c r="C474" s="160" t="s">
        <v>465</v>
      </c>
    </row>
    <row r="475" spans="1:3" x14ac:dyDescent="0.25">
      <c r="A475" s="158">
        <v>481</v>
      </c>
      <c r="B475" s="159" t="s">
        <v>370</v>
      </c>
      <c r="C475" s="160" t="s">
        <v>465</v>
      </c>
    </row>
    <row r="476" spans="1:3" x14ac:dyDescent="0.25">
      <c r="A476" s="158">
        <v>482</v>
      </c>
      <c r="B476" s="159" t="s">
        <v>383</v>
      </c>
      <c r="C476" s="160" t="s">
        <v>462</v>
      </c>
    </row>
    <row r="477" spans="1:3" x14ac:dyDescent="0.25">
      <c r="A477" s="158">
        <v>483</v>
      </c>
      <c r="B477" s="159" t="s">
        <v>384</v>
      </c>
      <c r="C477" s="160" t="s">
        <v>462</v>
      </c>
    </row>
    <row r="478" spans="1:3" x14ac:dyDescent="0.25">
      <c r="A478" s="158">
        <v>484</v>
      </c>
      <c r="B478" s="159" t="s">
        <v>385</v>
      </c>
      <c r="C478" s="160" t="s">
        <v>462</v>
      </c>
    </row>
    <row r="479" spans="1:3" x14ac:dyDescent="0.25">
      <c r="A479" s="158">
        <v>485</v>
      </c>
      <c r="B479" s="159" t="s">
        <v>386</v>
      </c>
      <c r="C479" s="160" t="s">
        <v>462</v>
      </c>
    </row>
    <row r="480" spans="1:3" x14ac:dyDescent="0.25">
      <c r="A480" s="158">
        <v>486</v>
      </c>
      <c r="B480" s="159" t="s">
        <v>387</v>
      </c>
      <c r="C480" s="160" t="s">
        <v>462</v>
      </c>
    </row>
    <row r="481" spans="1:3" x14ac:dyDescent="0.25">
      <c r="A481" s="158">
        <v>487</v>
      </c>
      <c r="B481" s="159" t="s">
        <v>388</v>
      </c>
      <c r="C481" s="160" t="s">
        <v>462</v>
      </c>
    </row>
    <row r="482" spans="1:3" x14ac:dyDescent="0.25">
      <c r="A482" s="158">
        <v>488</v>
      </c>
      <c r="B482" s="159" t="s">
        <v>389</v>
      </c>
      <c r="C482" s="160" t="s">
        <v>462</v>
      </c>
    </row>
    <row r="483" spans="1:3" x14ac:dyDescent="0.25">
      <c r="A483" s="158">
        <v>489</v>
      </c>
      <c r="B483" s="159" t="s">
        <v>390</v>
      </c>
      <c r="C483" s="160" t="s">
        <v>462</v>
      </c>
    </row>
    <row r="484" spans="1:3" x14ac:dyDescent="0.25">
      <c r="A484" s="158">
        <v>490</v>
      </c>
      <c r="B484" s="159" t="s">
        <v>391</v>
      </c>
      <c r="C484" s="160" t="s">
        <v>462</v>
      </c>
    </row>
    <row r="485" spans="1:3" x14ac:dyDescent="0.25">
      <c r="A485" s="158">
        <v>491</v>
      </c>
      <c r="B485" s="159" t="s">
        <v>392</v>
      </c>
      <c r="C485" s="160" t="s">
        <v>462</v>
      </c>
    </row>
    <row r="486" spans="1:3" x14ac:dyDescent="0.25">
      <c r="A486" s="158">
        <v>492</v>
      </c>
      <c r="B486" s="159" t="s">
        <v>393</v>
      </c>
      <c r="C486" s="160" t="s">
        <v>462</v>
      </c>
    </row>
    <row r="487" spans="1:3" x14ac:dyDescent="0.25">
      <c r="A487" s="158">
        <v>493</v>
      </c>
      <c r="B487" s="159" t="s">
        <v>394</v>
      </c>
      <c r="C487" s="160" t="s">
        <v>462</v>
      </c>
    </row>
    <row r="488" spans="1:3" x14ac:dyDescent="0.25">
      <c r="A488" s="158">
        <v>494</v>
      </c>
      <c r="B488" s="159" t="s">
        <v>395</v>
      </c>
      <c r="C488" s="160" t="s">
        <v>462</v>
      </c>
    </row>
    <row r="489" spans="1:3" x14ac:dyDescent="0.25">
      <c r="A489" s="158">
        <v>495</v>
      </c>
      <c r="B489" s="159" t="s">
        <v>396</v>
      </c>
      <c r="C489" s="160" t="s">
        <v>462</v>
      </c>
    </row>
    <row r="490" spans="1:3" x14ac:dyDescent="0.25">
      <c r="A490" s="158">
        <v>496</v>
      </c>
      <c r="B490" s="159" t="s">
        <v>397</v>
      </c>
      <c r="C490" s="160" t="s">
        <v>462</v>
      </c>
    </row>
    <row r="491" spans="1:3" x14ac:dyDescent="0.25">
      <c r="A491" s="158">
        <v>497</v>
      </c>
      <c r="B491" s="159" t="s">
        <v>398</v>
      </c>
      <c r="C491" s="160" t="s">
        <v>462</v>
      </c>
    </row>
    <row r="492" spans="1:3" x14ac:dyDescent="0.25">
      <c r="A492" s="158">
        <v>498</v>
      </c>
      <c r="B492" s="159" t="s">
        <v>399</v>
      </c>
      <c r="C492" s="160" t="s">
        <v>462</v>
      </c>
    </row>
    <row r="493" spans="1:3" x14ac:dyDescent="0.25">
      <c r="A493" s="158">
        <v>701</v>
      </c>
      <c r="B493" s="159" t="s">
        <v>400</v>
      </c>
      <c r="C493" s="160" t="s">
        <v>466</v>
      </c>
    </row>
    <row r="494" spans="1:3" x14ac:dyDescent="0.25">
      <c r="A494" s="158">
        <v>702</v>
      </c>
      <c r="B494" s="159" t="s">
        <v>400</v>
      </c>
      <c r="C494" s="160" t="s">
        <v>466</v>
      </c>
    </row>
    <row r="495" spans="1:3" x14ac:dyDescent="0.25">
      <c r="A495" s="158">
        <v>703</v>
      </c>
      <c r="B495" s="159" t="s">
        <v>336</v>
      </c>
      <c r="C495" s="160" t="s">
        <v>466</v>
      </c>
    </row>
    <row r="496" spans="1:3" x14ac:dyDescent="0.25">
      <c r="A496" s="158">
        <v>704</v>
      </c>
      <c r="B496" s="159" t="s">
        <v>336</v>
      </c>
      <c r="C496" s="160" t="s">
        <v>466</v>
      </c>
    </row>
    <row r="497" spans="1:3" x14ac:dyDescent="0.25">
      <c r="A497" s="158">
        <v>705</v>
      </c>
      <c r="B497" s="159" t="s">
        <v>336</v>
      </c>
      <c r="C497" s="160" t="s">
        <v>466</v>
      </c>
    </row>
    <row r="498" spans="1:3" x14ac:dyDescent="0.25">
      <c r="A498" s="158">
        <v>706</v>
      </c>
      <c r="B498" s="159" t="s">
        <v>336</v>
      </c>
      <c r="C498" s="160" t="s">
        <v>466</v>
      </c>
    </row>
    <row r="499" spans="1:3" x14ac:dyDescent="0.25">
      <c r="A499" s="158">
        <v>707</v>
      </c>
      <c r="B499" s="159" t="s">
        <v>336</v>
      </c>
      <c r="C499" s="160" t="s">
        <v>466</v>
      </c>
    </row>
    <row r="500" spans="1:3" x14ac:dyDescent="0.25">
      <c r="A500" s="158">
        <v>708</v>
      </c>
      <c r="B500" s="159" t="s">
        <v>336</v>
      </c>
      <c r="C500" s="160" t="s">
        <v>466</v>
      </c>
    </row>
    <row r="501" spans="1:3" x14ac:dyDescent="0.25">
      <c r="A501" s="158">
        <v>709</v>
      </c>
      <c r="B501" s="159" t="s">
        <v>336</v>
      </c>
      <c r="C501" s="160" t="s">
        <v>466</v>
      </c>
    </row>
    <row r="502" spans="1:3" x14ac:dyDescent="0.25">
      <c r="A502" s="158">
        <v>710</v>
      </c>
      <c r="B502" s="159" t="s">
        <v>336</v>
      </c>
      <c r="C502" s="160" t="s">
        <v>466</v>
      </c>
    </row>
    <row r="503" spans="1:3" x14ac:dyDescent="0.25">
      <c r="A503" s="158">
        <v>711</v>
      </c>
      <c r="B503" s="159" t="s">
        <v>336</v>
      </c>
      <c r="C503" s="160" t="s">
        <v>466</v>
      </c>
    </row>
    <row r="504" spans="1:3" x14ac:dyDescent="0.25">
      <c r="A504" s="158">
        <v>712</v>
      </c>
      <c r="B504" s="159" t="s">
        <v>401</v>
      </c>
      <c r="C504" s="160" t="s">
        <v>466</v>
      </c>
    </row>
    <row r="505" spans="1:3" x14ac:dyDescent="0.25">
      <c r="A505" s="158">
        <v>713</v>
      </c>
      <c r="B505" s="159" t="s">
        <v>401</v>
      </c>
      <c r="C505" s="160" t="s">
        <v>466</v>
      </c>
    </row>
    <row r="506" spans="1:3" x14ac:dyDescent="0.25">
      <c r="A506" s="158">
        <v>714</v>
      </c>
      <c r="B506" s="159" t="s">
        <v>401</v>
      </c>
      <c r="C506" s="160" t="s">
        <v>466</v>
      </c>
    </row>
    <row r="507" spans="1:3" x14ac:dyDescent="0.25">
      <c r="A507" s="158">
        <v>715</v>
      </c>
      <c r="B507" s="159" t="s">
        <v>401</v>
      </c>
      <c r="C507" s="160" t="s">
        <v>466</v>
      </c>
    </row>
    <row r="508" spans="1:3" x14ac:dyDescent="0.25">
      <c r="A508" s="158">
        <v>716</v>
      </c>
      <c r="B508" s="159" t="s">
        <v>402</v>
      </c>
      <c r="C508" s="160" t="s">
        <v>466</v>
      </c>
    </row>
    <row r="509" spans="1:3" x14ac:dyDescent="0.25">
      <c r="A509" s="158">
        <v>717</v>
      </c>
      <c r="B509" s="159" t="s">
        <v>402</v>
      </c>
      <c r="C509" s="160" t="s">
        <v>466</v>
      </c>
    </row>
    <row r="510" spans="1:3" x14ac:dyDescent="0.25">
      <c r="A510" s="158">
        <v>718</v>
      </c>
      <c r="B510" s="159" t="s">
        <v>403</v>
      </c>
      <c r="C510" s="160" t="s">
        <v>466</v>
      </c>
    </row>
    <row r="511" spans="1:3" x14ac:dyDescent="0.25">
      <c r="A511" s="158">
        <v>719</v>
      </c>
      <c r="B511" s="159" t="s">
        <v>403</v>
      </c>
      <c r="C511" s="160" t="s">
        <v>466</v>
      </c>
    </row>
    <row r="512" spans="1:3" x14ac:dyDescent="0.25">
      <c r="A512" s="158">
        <v>720</v>
      </c>
      <c r="B512" s="159" t="s">
        <v>271</v>
      </c>
      <c r="C512" s="160" t="s">
        <v>465</v>
      </c>
    </row>
    <row r="513" spans="1:3" x14ac:dyDescent="0.25">
      <c r="A513" s="158">
        <v>721</v>
      </c>
      <c r="B513" s="159" t="s">
        <v>404</v>
      </c>
      <c r="C513" s="160" t="s">
        <v>465</v>
      </c>
    </row>
    <row r="514" spans="1:3" x14ac:dyDescent="0.25">
      <c r="A514" s="158">
        <v>722</v>
      </c>
      <c r="B514" s="159" t="s">
        <v>404</v>
      </c>
      <c r="C514" s="160" t="s">
        <v>465</v>
      </c>
    </row>
    <row r="515" spans="1:3" x14ac:dyDescent="0.25">
      <c r="A515" s="158">
        <v>723</v>
      </c>
      <c r="B515" s="159" t="s">
        <v>404</v>
      </c>
      <c r="C515" s="160" t="s">
        <v>465</v>
      </c>
    </row>
    <row r="516" spans="1:3" x14ac:dyDescent="0.25">
      <c r="A516" s="158">
        <v>724</v>
      </c>
      <c r="B516" s="159" t="s">
        <v>404</v>
      </c>
      <c r="C516" s="160" t="s">
        <v>465</v>
      </c>
    </row>
    <row r="517" spans="1:3" x14ac:dyDescent="0.25">
      <c r="A517" s="158">
        <v>725</v>
      </c>
      <c r="B517" s="159" t="s">
        <v>404</v>
      </c>
      <c r="C517" s="160" t="s">
        <v>465</v>
      </c>
    </row>
    <row r="518" spans="1:3" x14ac:dyDescent="0.25">
      <c r="A518" s="158">
        <v>726</v>
      </c>
      <c r="B518" s="159" t="s">
        <v>404</v>
      </c>
      <c r="C518" s="160" t="s">
        <v>465</v>
      </c>
    </row>
    <row r="519" spans="1:3" x14ac:dyDescent="0.25">
      <c r="A519" s="158">
        <v>727</v>
      </c>
      <c r="B519" s="159" t="s">
        <v>404</v>
      </c>
      <c r="C519" s="160" t="s">
        <v>465</v>
      </c>
    </row>
    <row r="520" spans="1:3" x14ac:dyDescent="0.25">
      <c r="A520" s="158">
        <v>728</v>
      </c>
      <c r="B520" s="159" t="s">
        <v>405</v>
      </c>
      <c r="C520" s="160" t="s">
        <v>465</v>
      </c>
    </row>
    <row r="521" spans="1:3" x14ac:dyDescent="0.25">
      <c r="A521" s="158">
        <v>729</v>
      </c>
      <c r="B521" s="159" t="s">
        <v>404</v>
      </c>
      <c r="C521" s="160" t="s">
        <v>465</v>
      </c>
    </row>
    <row r="522" spans="1:3" x14ac:dyDescent="0.25">
      <c r="A522" s="158">
        <v>730</v>
      </c>
      <c r="B522" s="159" t="s">
        <v>405</v>
      </c>
      <c r="C522" s="160" t="s">
        <v>465</v>
      </c>
    </row>
    <row r="523" spans="1:3" x14ac:dyDescent="0.25">
      <c r="A523" s="158">
        <v>731</v>
      </c>
      <c r="B523" s="159" t="s">
        <v>404</v>
      </c>
      <c r="C523" s="160" t="s">
        <v>465</v>
      </c>
    </row>
    <row r="524" spans="1:3" x14ac:dyDescent="0.25">
      <c r="A524" s="158">
        <v>732</v>
      </c>
      <c r="B524" s="159" t="s">
        <v>405</v>
      </c>
      <c r="C524" s="160" t="s">
        <v>465</v>
      </c>
    </row>
    <row r="525" spans="1:3" x14ac:dyDescent="0.25">
      <c r="A525" s="158">
        <v>733</v>
      </c>
      <c r="B525" s="159" t="s">
        <v>404</v>
      </c>
      <c r="C525" s="160" t="s">
        <v>465</v>
      </c>
    </row>
    <row r="526" spans="1:3" x14ac:dyDescent="0.25">
      <c r="A526" s="158">
        <v>734</v>
      </c>
      <c r="B526" s="159" t="s">
        <v>405</v>
      </c>
      <c r="C526" s="160" t="s">
        <v>465</v>
      </c>
    </row>
    <row r="527" spans="1:3" x14ac:dyDescent="0.25">
      <c r="A527" s="158">
        <v>735</v>
      </c>
      <c r="B527" s="159" t="s">
        <v>404</v>
      </c>
      <c r="C527" s="160" t="s">
        <v>465</v>
      </c>
    </row>
    <row r="528" spans="1:3" x14ac:dyDescent="0.25">
      <c r="A528" s="158">
        <v>736</v>
      </c>
      <c r="B528" s="159" t="s">
        <v>405</v>
      </c>
      <c r="C528" s="160" t="s">
        <v>465</v>
      </c>
    </row>
    <row r="529" spans="1:3" x14ac:dyDescent="0.25">
      <c r="A529" s="158">
        <v>737</v>
      </c>
      <c r="B529" s="159" t="s">
        <v>404</v>
      </c>
      <c r="C529" s="160" t="s">
        <v>465</v>
      </c>
    </row>
    <row r="530" spans="1:3" x14ac:dyDescent="0.25">
      <c r="A530" s="158">
        <v>738</v>
      </c>
      <c r="B530" s="159" t="s">
        <v>405</v>
      </c>
      <c r="C530" s="160" t="s">
        <v>465</v>
      </c>
    </row>
    <row r="531" spans="1:3" x14ac:dyDescent="0.25">
      <c r="A531" s="158">
        <v>739</v>
      </c>
      <c r="B531" s="159" t="s">
        <v>404</v>
      </c>
      <c r="C531" s="160" t="s">
        <v>465</v>
      </c>
    </row>
    <row r="532" spans="1:3" x14ac:dyDescent="0.25">
      <c r="A532" s="158">
        <v>740</v>
      </c>
      <c r="B532" s="159" t="s">
        <v>405</v>
      </c>
      <c r="C532" s="160" t="s">
        <v>465</v>
      </c>
    </row>
    <row r="533" spans="1:3" x14ac:dyDescent="0.25">
      <c r="A533" s="158">
        <v>741</v>
      </c>
      <c r="B533" s="159" t="s">
        <v>404</v>
      </c>
      <c r="C533" s="160" t="s">
        <v>465</v>
      </c>
    </row>
    <row r="534" spans="1:3" x14ac:dyDescent="0.25">
      <c r="A534" s="158">
        <v>742</v>
      </c>
      <c r="B534" s="159" t="s">
        <v>405</v>
      </c>
      <c r="C534" s="160" t="s">
        <v>465</v>
      </c>
    </row>
    <row r="535" spans="1:3" x14ac:dyDescent="0.25">
      <c r="A535" s="158">
        <v>743</v>
      </c>
      <c r="B535" s="159" t="s">
        <v>404</v>
      </c>
      <c r="C535" s="160" t="s">
        <v>465</v>
      </c>
    </row>
    <row r="536" spans="1:3" x14ac:dyDescent="0.25">
      <c r="A536" s="158">
        <v>744</v>
      </c>
      <c r="B536" s="159" t="s">
        <v>405</v>
      </c>
      <c r="C536" s="160" t="s">
        <v>465</v>
      </c>
    </row>
    <row r="537" spans="1:3" x14ac:dyDescent="0.25">
      <c r="A537" s="158">
        <v>745</v>
      </c>
      <c r="B537" s="159" t="s">
        <v>404</v>
      </c>
      <c r="C537" s="160" t="s">
        <v>465</v>
      </c>
    </row>
    <row r="538" spans="1:3" x14ac:dyDescent="0.25">
      <c r="A538" s="158">
        <v>746</v>
      </c>
      <c r="B538" s="159" t="s">
        <v>405</v>
      </c>
      <c r="C538" s="160" t="s">
        <v>465</v>
      </c>
    </row>
    <row r="539" spans="1:3" x14ac:dyDescent="0.25">
      <c r="A539" s="158">
        <v>747</v>
      </c>
      <c r="B539" s="159" t="s">
        <v>404</v>
      </c>
      <c r="C539" s="160" t="s">
        <v>465</v>
      </c>
    </row>
    <row r="540" spans="1:3" x14ac:dyDescent="0.25">
      <c r="A540" s="158">
        <v>748</v>
      </c>
      <c r="B540" s="159" t="s">
        <v>404</v>
      </c>
      <c r="C540" s="160" t="s">
        <v>465</v>
      </c>
    </row>
    <row r="541" spans="1:3" x14ac:dyDescent="0.25">
      <c r="A541" s="158">
        <v>749</v>
      </c>
      <c r="B541" s="159" t="s">
        <v>405</v>
      </c>
      <c r="C541" s="160" t="s">
        <v>465</v>
      </c>
    </row>
    <row r="542" spans="1:3" x14ac:dyDescent="0.25">
      <c r="A542" s="158">
        <v>752</v>
      </c>
      <c r="B542" s="159" t="s">
        <v>404</v>
      </c>
      <c r="C542" s="160" t="s">
        <v>465</v>
      </c>
    </row>
    <row r="543" spans="1:3" x14ac:dyDescent="0.25">
      <c r="A543" s="158">
        <v>753</v>
      </c>
      <c r="B543" s="159" t="s">
        <v>406</v>
      </c>
      <c r="C543" s="160" t="s">
        <v>465</v>
      </c>
    </row>
    <row r="544" spans="1:3" x14ac:dyDescent="0.25">
      <c r="A544" s="158">
        <v>754</v>
      </c>
      <c r="B544" s="159" t="s">
        <v>404</v>
      </c>
      <c r="C544" s="160" t="s">
        <v>465</v>
      </c>
    </row>
    <row r="545" spans="1:3" x14ac:dyDescent="0.25">
      <c r="A545" s="158">
        <v>755</v>
      </c>
      <c r="B545" s="159" t="s">
        <v>406</v>
      </c>
      <c r="C545" s="160" t="s">
        <v>465</v>
      </c>
    </row>
    <row r="546" spans="1:3" x14ac:dyDescent="0.25">
      <c r="A546" s="158">
        <v>756</v>
      </c>
      <c r="B546" s="159" t="s">
        <v>404</v>
      </c>
      <c r="C546" s="160" t="s">
        <v>465</v>
      </c>
    </row>
    <row r="547" spans="1:3" x14ac:dyDescent="0.25">
      <c r="A547" s="158">
        <v>757</v>
      </c>
      <c r="B547" s="159" t="s">
        <v>406</v>
      </c>
      <c r="C547" s="160" t="s">
        <v>465</v>
      </c>
    </row>
    <row r="548" spans="1:3" x14ac:dyDescent="0.25">
      <c r="A548" s="158">
        <v>758</v>
      </c>
      <c r="B548" s="159" t="s">
        <v>404</v>
      </c>
      <c r="C548" s="160" t="s">
        <v>465</v>
      </c>
    </row>
    <row r="549" spans="1:3" x14ac:dyDescent="0.25">
      <c r="A549" s="158">
        <v>759</v>
      </c>
      <c r="B549" s="159" t="s">
        <v>406</v>
      </c>
      <c r="C549" s="160" t="s">
        <v>465</v>
      </c>
    </row>
    <row r="550" spans="1:3" x14ac:dyDescent="0.25">
      <c r="A550" s="158">
        <v>760</v>
      </c>
      <c r="B550" s="159" t="s">
        <v>404</v>
      </c>
      <c r="C550" s="160" t="s">
        <v>465</v>
      </c>
    </row>
    <row r="551" spans="1:3" x14ac:dyDescent="0.25">
      <c r="A551" s="158">
        <v>761</v>
      </c>
      <c r="B551" s="159" t="s">
        <v>406</v>
      </c>
      <c r="C551" s="160" t="s">
        <v>465</v>
      </c>
    </row>
    <row r="552" spans="1:3" x14ac:dyDescent="0.25">
      <c r="A552" s="158">
        <v>762</v>
      </c>
      <c r="B552" s="159" t="s">
        <v>404</v>
      </c>
      <c r="C552" s="160" t="s">
        <v>465</v>
      </c>
    </row>
    <row r="553" spans="1:3" x14ac:dyDescent="0.25">
      <c r="A553" s="158">
        <v>763</v>
      </c>
      <c r="B553" s="159" t="s">
        <v>406</v>
      </c>
      <c r="C553" s="160" t="s">
        <v>465</v>
      </c>
    </row>
    <row r="554" spans="1:3" x14ac:dyDescent="0.25">
      <c r="A554" s="158">
        <v>764</v>
      </c>
      <c r="B554" s="159" t="s">
        <v>404</v>
      </c>
      <c r="C554" s="160" t="s">
        <v>465</v>
      </c>
    </row>
    <row r="555" spans="1:3" x14ac:dyDescent="0.25">
      <c r="A555" s="158">
        <v>765</v>
      </c>
      <c r="B555" s="159" t="s">
        <v>406</v>
      </c>
      <c r="C555" s="160" t="s">
        <v>465</v>
      </c>
    </row>
    <row r="556" spans="1:3" x14ac:dyDescent="0.25">
      <c r="A556" s="158">
        <v>766</v>
      </c>
      <c r="B556" s="159" t="s">
        <v>404</v>
      </c>
      <c r="C556" s="160" t="s">
        <v>465</v>
      </c>
    </row>
    <row r="557" spans="1:3" x14ac:dyDescent="0.25">
      <c r="A557" s="158">
        <v>767</v>
      </c>
      <c r="B557" s="159" t="s">
        <v>406</v>
      </c>
      <c r="C557" s="160" t="s">
        <v>465</v>
      </c>
    </row>
    <row r="558" spans="1:3" x14ac:dyDescent="0.25">
      <c r="A558" s="158">
        <v>768</v>
      </c>
      <c r="B558" s="159" t="s">
        <v>404</v>
      </c>
      <c r="C558" s="160" t="s">
        <v>465</v>
      </c>
    </row>
    <row r="559" spans="1:3" x14ac:dyDescent="0.25">
      <c r="A559" s="158">
        <v>769</v>
      </c>
      <c r="B559" s="159" t="s">
        <v>406</v>
      </c>
      <c r="C559" s="160" t="s">
        <v>465</v>
      </c>
    </row>
    <row r="560" spans="1:3" x14ac:dyDescent="0.25">
      <c r="A560" s="158">
        <v>770</v>
      </c>
      <c r="B560" s="159" t="s">
        <v>407</v>
      </c>
      <c r="C560" s="160" t="s">
        <v>465</v>
      </c>
    </row>
    <row r="561" spans="1:3" x14ac:dyDescent="0.25">
      <c r="A561" s="158">
        <v>775</v>
      </c>
      <c r="B561" s="159" t="s">
        <v>408</v>
      </c>
      <c r="C561" s="160" t="s">
        <v>465</v>
      </c>
    </row>
    <row r="562" spans="1:3" x14ac:dyDescent="0.25">
      <c r="A562" s="158">
        <v>776</v>
      </c>
      <c r="B562" s="159" t="s">
        <v>408</v>
      </c>
      <c r="C562" s="160" t="s">
        <v>465</v>
      </c>
    </row>
    <row r="563" spans="1:3" x14ac:dyDescent="0.25">
      <c r="A563" s="158">
        <v>781</v>
      </c>
      <c r="B563" s="159" t="s">
        <v>404</v>
      </c>
      <c r="C563" s="160" t="s">
        <v>466</v>
      </c>
    </row>
    <row r="564" spans="1:3" x14ac:dyDescent="0.25">
      <c r="A564" s="158">
        <v>782</v>
      </c>
      <c r="B564" s="159" t="s">
        <v>404</v>
      </c>
      <c r="C564" s="160" t="s">
        <v>465</v>
      </c>
    </row>
    <row r="565" spans="1:3" x14ac:dyDescent="0.25">
      <c r="A565" s="158">
        <v>783</v>
      </c>
      <c r="B565" s="159" t="s">
        <v>404</v>
      </c>
      <c r="C565" s="160" t="s">
        <v>465</v>
      </c>
    </row>
    <row r="566" spans="1:3" x14ac:dyDescent="0.25">
      <c r="A566" s="158">
        <v>784</v>
      </c>
      <c r="B566" s="159" t="s">
        <v>404</v>
      </c>
      <c r="C566" s="160" t="s">
        <v>465</v>
      </c>
    </row>
    <row r="567" spans="1:3" x14ac:dyDescent="0.25">
      <c r="A567" s="158">
        <v>785</v>
      </c>
      <c r="B567" s="159" t="s">
        <v>404</v>
      </c>
      <c r="C567" s="160" t="s">
        <v>465</v>
      </c>
    </row>
    <row r="568" spans="1:3" x14ac:dyDescent="0.25">
      <c r="A568" s="158">
        <v>786</v>
      </c>
      <c r="B568" s="159" t="s">
        <v>404</v>
      </c>
      <c r="C568" s="160" t="s">
        <v>465</v>
      </c>
    </row>
    <row r="569" spans="1:3" x14ac:dyDescent="0.25">
      <c r="A569" s="158">
        <v>787</v>
      </c>
      <c r="B569" s="159" t="s">
        <v>409</v>
      </c>
      <c r="C569" s="160" t="s">
        <v>465</v>
      </c>
    </row>
    <row r="570" spans="1:3" x14ac:dyDescent="0.25">
      <c r="A570" s="158">
        <v>788</v>
      </c>
      <c r="B570" s="159" t="s">
        <v>410</v>
      </c>
      <c r="C570" s="160" t="s">
        <v>465</v>
      </c>
    </row>
    <row r="571" spans="1:3" x14ac:dyDescent="0.25">
      <c r="A571" s="158">
        <v>789</v>
      </c>
      <c r="B571" s="159" t="s">
        <v>411</v>
      </c>
      <c r="C571" s="160" t="s">
        <v>465</v>
      </c>
    </row>
    <row r="572" spans="1:3" x14ac:dyDescent="0.25">
      <c r="A572" s="158">
        <v>790</v>
      </c>
      <c r="B572" s="159" t="s">
        <v>412</v>
      </c>
      <c r="C572" s="160" t="s">
        <v>465</v>
      </c>
    </row>
    <row r="573" spans="1:3" x14ac:dyDescent="0.25">
      <c r="A573" s="158">
        <v>791</v>
      </c>
      <c r="B573" s="159" t="s">
        <v>413</v>
      </c>
      <c r="C573" s="160" t="s">
        <v>465</v>
      </c>
    </row>
    <row r="574" spans="1:3" x14ac:dyDescent="0.25">
      <c r="A574" s="158">
        <v>792</v>
      </c>
      <c r="B574" s="159" t="s">
        <v>414</v>
      </c>
      <c r="C574" s="160" t="s">
        <v>465</v>
      </c>
    </row>
    <row r="575" spans="1:3" x14ac:dyDescent="0.25">
      <c r="A575" s="158">
        <v>793</v>
      </c>
      <c r="B575" s="159" t="s">
        <v>404</v>
      </c>
      <c r="C575" s="160" t="s">
        <v>465</v>
      </c>
    </row>
    <row r="576" spans="1:3" x14ac:dyDescent="0.25">
      <c r="A576" s="158">
        <v>794</v>
      </c>
      <c r="B576" s="159" t="s">
        <v>405</v>
      </c>
      <c r="C576" s="160" t="s">
        <v>465</v>
      </c>
    </row>
    <row r="577" spans="1:3" x14ac:dyDescent="0.25">
      <c r="A577" s="158">
        <v>801</v>
      </c>
      <c r="B577" s="159" t="s">
        <v>333</v>
      </c>
      <c r="C577" s="160" t="s">
        <v>465</v>
      </c>
    </row>
    <row r="578" spans="1:3" x14ac:dyDescent="0.25">
      <c r="A578" s="158">
        <v>802</v>
      </c>
      <c r="B578" s="159" t="s">
        <v>415</v>
      </c>
      <c r="C578" s="160" t="s">
        <v>465</v>
      </c>
    </row>
    <row r="579" spans="1:3" x14ac:dyDescent="0.25">
      <c r="A579" s="158">
        <v>803</v>
      </c>
      <c r="B579" s="159" t="s">
        <v>416</v>
      </c>
      <c r="C579" s="160" t="s">
        <v>466</v>
      </c>
    </row>
    <row r="580" spans="1:3" x14ac:dyDescent="0.25">
      <c r="A580" s="158">
        <v>804</v>
      </c>
      <c r="B580" s="159" t="s">
        <v>415</v>
      </c>
      <c r="C580" s="160" t="s">
        <v>465</v>
      </c>
    </row>
    <row r="581" spans="1:3" x14ac:dyDescent="0.25">
      <c r="A581" s="158">
        <v>805</v>
      </c>
      <c r="B581" s="159" t="s">
        <v>416</v>
      </c>
      <c r="C581" s="160" t="s">
        <v>466</v>
      </c>
    </row>
    <row r="582" spans="1:3" x14ac:dyDescent="0.25">
      <c r="A582" s="158">
        <v>806</v>
      </c>
      <c r="B582" s="159" t="s">
        <v>415</v>
      </c>
      <c r="C582" s="160" t="s">
        <v>465</v>
      </c>
    </row>
    <row r="583" spans="1:3" x14ac:dyDescent="0.25">
      <c r="A583" s="158">
        <v>807</v>
      </c>
      <c r="B583" s="159" t="s">
        <v>416</v>
      </c>
      <c r="C583" s="160" t="s">
        <v>466</v>
      </c>
    </row>
    <row r="584" spans="1:3" x14ac:dyDescent="0.25">
      <c r="A584" s="158">
        <v>808</v>
      </c>
      <c r="B584" s="159" t="s">
        <v>415</v>
      </c>
      <c r="C584" s="160" t="s">
        <v>465</v>
      </c>
    </row>
    <row r="585" spans="1:3" x14ac:dyDescent="0.25">
      <c r="A585" s="158">
        <v>809</v>
      </c>
      <c r="B585" s="159" t="s">
        <v>416</v>
      </c>
      <c r="C585" s="160" t="s">
        <v>466</v>
      </c>
    </row>
    <row r="586" spans="1:3" x14ac:dyDescent="0.25">
      <c r="A586" s="158">
        <v>810</v>
      </c>
      <c r="B586" s="159" t="s">
        <v>415</v>
      </c>
      <c r="C586" s="160" t="s">
        <v>465</v>
      </c>
    </row>
    <row r="587" spans="1:3" x14ac:dyDescent="0.25">
      <c r="A587" s="158">
        <v>811</v>
      </c>
      <c r="B587" s="159" t="s">
        <v>416</v>
      </c>
      <c r="C587" s="160" t="s">
        <v>466</v>
      </c>
    </row>
    <row r="588" spans="1:3" x14ac:dyDescent="0.25">
      <c r="A588" s="158">
        <v>812</v>
      </c>
      <c r="B588" s="159" t="s">
        <v>415</v>
      </c>
      <c r="C588" s="160" t="s">
        <v>465</v>
      </c>
    </row>
    <row r="589" spans="1:3" x14ac:dyDescent="0.25">
      <c r="A589" s="158">
        <v>813</v>
      </c>
      <c r="B589" s="159" t="s">
        <v>416</v>
      </c>
      <c r="C589" s="160" t="s">
        <v>466</v>
      </c>
    </row>
    <row r="590" spans="1:3" x14ac:dyDescent="0.25">
      <c r="A590" s="158">
        <v>814</v>
      </c>
      <c r="B590" s="159" t="s">
        <v>415</v>
      </c>
      <c r="C590" s="160" t="s">
        <v>465</v>
      </c>
    </row>
    <row r="591" spans="1:3" x14ac:dyDescent="0.25">
      <c r="A591" s="158">
        <v>815</v>
      </c>
      <c r="B591" s="159" t="s">
        <v>416</v>
      </c>
      <c r="C591" s="160" t="s">
        <v>466</v>
      </c>
    </row>
    <row r="592" spans="1:3" x14ac:dyDescent="0.25">
      <c r="A592" s="158">
        <v>816</v>
      </c>
      <c r="B592" s="159" t="s">
        <v>415</v>
      </c>
      <c r="C592" s="160" t="s">
        <v>465</v>
      </c>
    </row>
    <row r="593" spans="1:3" x14ac:dyDescent="0.25">
      <c r="A593" s="158">
        <v>817</v>
      </c>
      <c r="B593" s="159" t="s">
        <v>416</v>
      </c>
      <c r="C593" s="160" t="s">
        <v>466</v>
      </c>
    </row>
    <row r="594" spans="1:3" x14ac:dyDescent="0.25">
      <c r="A594" s="158">
        <v>818</v>
      </c>
      <c r="B594" s="159" t="s">
        <v>415</v>
      </c>
      <c r="C594" s="160" t="s">
        <v>465</v>
      </c>
    </row>
    <row r="595" spans="1:3" x14ac:dyDescent="0.25">
      <c r="A595" s="158">
        <v>819</v>
      </c>
      <c r="B595" s="159" t="s">
        <v>416</v>
      </c>
      <c r="C595" s="160" t="s">
        <v>466</v>
      </c>
    </row>
    <row r="596" spans="1:3" x14ac:dyDescent="0.25">
      <c r="A596" s="158">
        <v>820</v>
      </c>
      <c r="B596" s="159" t="s">
        <v>415</v>
      </c>
      <c r="C596" s="160" t="s">
        <v>465</v>
      </c>
    </row>
    <row r="597" spans="1:3" x14ac:dyDescent="0.25">
      <c r="A597" s="158">
        <v>821</v>
      </c>
      <c r="B597" s="159" t="s">
        <v>416</v>
      </c>
      <c r="C597" s="160" t="s">
        <v>466</v>
      </c>
    </row>
    <row r="598" spans="1:3" x14ac:dyDescent="0.25">
      <c r="A598" s="158">
        <v>822</v>
      </c>
      <c r="B598" s="159" t="s">
        <v>415</v>
      </c>
      <c r="C598" s="160" t="s">
        <v>465</v>
      </c>
    </row>
    <row r="599" spans="1:3" x14ac:dyDescent="0.25">
      <c r="A599" s="158">
        <v>823</v>
      </c>
      <c r="B599" s="159" t="s">
        <v>416</v>
      </c>
      <c r="C599" s="160" t="s">
        <v>466</v>
      </c>
    </row>
    <row r="600" spans="1:3" x14ac:dyDescent="0.25">
      <c r="A600" s="158">
        <v>824</v>
      </c>
      <c r="B600" s="159" t="s">
        <v>415</v>
      </c>
      <c r="C600" s="160" t="s">
        <v>465</v>
      </c>
    </row>
    <row r="601" spans="1:3" x14ac:dyDescent="0.25">
      <c r="A601" s="158">
        <v>825</v>
      </c>
      <c r="B601" s="159" t="s">
        <v>416</v>
      </c>
      <c r="C601" s="160" t="s">
        <v>466</v>
      </c>
    </row>
    <row r="602" spans="1:3" x14ac:dyDescent="0.25">
      <c r="A602" s="158">
        <v>826</v>
      </c>
      <c r="B602" s="159" t="s">
        <v>415</v>
      </c>
      <c r="C602" s="160" t="s">
        <v>465</v>
      </c>
    </row>
    <row r="603" spans="1:3" x14ac:dyDescent="0.25">
      <c r="A603" s="158">
        <v>827</v>
      </c>
      <c r="B603" s="159" t="s">
        <v>416</v>
      </c>
      <c r="C603" s="160" t="s">
        <v>466</v>
      </c>
    </row>
    <row r="604" spans="1:3" x14ac:dyDescent="0.25">
      <c r="A604" s="158">
        <v>828</v>
      </c>
      <c r="B604" s="159" t="s">
        <v>415</v>
      </c>
      <c r="C604" s="160" t="s">
        <v>465</v>
      </c>
    </row>
    <row r="605" spans="1:3" x14ac:dyDescent="0.25">
      <c r="A605" s="158">
        <v>829</v>
      </c>
      <c r="B605" s="159" t="s">
        <v>416</v>
      </c>
      <c r="C605" s="160" t="s">
        <v>466</v>
      </c>
    </row>
    <row r="606" spans="1:3" x14ac:dyDescent="0.25">
      <c r="A606" s="158">
        <v>830</v>
      </c>
      <c r="B606" s="159" t="s">
        <v>415</v>
      </c>
      <c r="C606" s="160" t="s">
        <v>465</v>
      </c>
    </row>
    <row r="607" spans="1:3" x14ac:dyDescent="0.25">
      <c r="A607" s="158">
        <v>831</v>
      </c>
      <c r="B607" s="159" t="s">
        <v>416</v>
      </c>
      <c r="C607" s="160" t="s">
        <v>466</v>
      </c>
    </row>
    <row r="608" spans="1:3" x14ac:dyDescent="0.25">
      <c r="A608" s="158">
        <v>832</v>
      </c>
      <c r="B608" s="159" t="s">
        <v>415</v>
      </c>
      <c r="C608" s="160" t="s">
        <v>465</v>
      </c>
    </row>
    <row r="609" spans="1:3" x14ac:dyDescent="0.25">
      <c r="A609" s="158">
        <v>833</v>
      </c>
      <c r="B609" s="159" t="s">
        <v>416</v>
      </c>
      <c r="C609" s="160" t="s">
        <v>466</v>
      </c>
    </row>
    <row r="610" spans="1:3" x14ac:dyDescent="0.25">
      <c r="A610" s="158">
        <v>834</v>
      </c>
      <c r="B610" s="159" t="s">
        <v>415</v>
      </c>
      <c r="C610" s="160" t="s">
        <v>465</v>
      </c>
    </row>
    <row r="611" spans="1:3" x14ac:dyDescent="0.25">
      <c r="A611" s="158">
        <v>835</v>
      </c>
      <c r="B611" s="159" t="s">
        <v>416</v>
      </c>
      <c r="C611" s="160" t="s">
        <v>466</v>
      </c>
    </row>
    <row r="612" spans="1:3" x14ac:dyDescent="0.25">
      <c r="A612" s="158">
        <v>836</v>
      </c>
      <c r="B612" s="159" t="s">
        <v>415</v>
      </c>
      <c r="C612" s="160" t="s">
        <v>465</v>
      </c>
    </row>
    <row r="613" spans="1:3" x14ac:dyDescent="0.25">
      <c r="A613" s="158">
        <v>837</v>
      </c>
      <c r="B613" s="159" t="s">
        <v>416</v>
      </c>
      <c r="C613" s="160" t="s">
        <v>466</v>
      </c>
    </row>
    <row r="614" spans="1:3" x14ac:dyDescent="0.25">
      <c r="A614" s="158">
        <v>838</v>
      </c>
      <c r="B614" s="159" t="s">
        <v>415</v>
      </c>
      <c r="C614" s="160" t="s">
        <v>465</v>
      </c>
    </row>
    <row r="615" spans="1:3" x14ac:dyDescent="0.25">
      <c r="A615" s="158">
        <v>839</v>
      </c>
      <c r="B615" s="159" t="s">
        <v>416</v>
      </c>
      <c r="C615" s="160" t="s">
        <v>466</v>
      </c>
    </row>
    <row r="616" spans="1:3" x14ac:dyDescent="0.25">
      <c r="A616" s="158">
        <v>840</v>
      </c>
      <c r="B616" s="159" t="s">
        <v>415</v>
      </c>
      <c r="C616" s="160" t="s">
        <v>465</v>
      </c>
    </row>
    <row r="617" spans="1:3" x14ac:dyDescent="0.25">
      <c r="A617" s="158">
        <v>841</v>
      </c>
      <c r="B617" s="159" t="s">
        <v>416</v>
      </c>
      <c r="C617" s="160" t="s">
        <v>466</v>
      </c>
    </row>
    <row r="618" spans="1:3" x14ac:dyDescent="0.25">
      <c r="A618" s="158">
        <v>842</v>
      </c>
      <c r="B618" s="159" t="s">
        <v>415</v>
      </c>
      <c r="C618" s="160" t="s">
        <v>465</v>
      </c>
    </row>
    <row r="619" spans="1:3" x14ac:dyDescent="0.25">
      <c r="A619" s="158">
        <v>843</v>
      </c>
      <c r="B619" s="159" t="s">
        <v>416</v>
      </c>
      <c r="C619" s="160" t="s">
        <v>466</v>
      </c>
    </row>
    <row r="620" spans="1:3" x14ac:dyDescent="0.25">
      <c r="A620" s="158">
        <v>844</v>
      </c>
      <c r="B620" s="159" t="s">
        <v>415</v>
      </c>
      <c r="C620" s="160" t="s">
        <v>465</v>
      </c>
    </row>
    <row r="621" spans="1:3" x14ac:dyDescent="0.25">
      <c r="A621" s="158">
        <v>845</v>
      </c>
      <c r="B621" s="159" t="s">
        <v>416</v>
      </c>
      <c r="C621" s="160" t="s">
        <v>466</v>
      </c>
    </row>
    <row r="622" spans="1:3" x14ac:dyDescent="0.25">
      <c r="A622" s="158">
        <v>846</v>
      </c>
      <c r="B622" s="159" t="s">
        <v>415</v>
      </c>
      <c r="C622" s="160" t="s">
        <v>465</v>
      </c>
    </row>
    <row r="623" spans="1:3" x14ac:dyDescent="0.25">
      <c r="A623" s="158">
        <v>847</v>
      </c>
      <c r="B623" s="159" t="s">
        <v>416</v>
      </c>
      <c r="C623" s="160" t="s">
        <v>466</v>
      </c>
    </row>
    <row r="624" spans="1:3" x14ac:dyDescent="0.25">
      <c r="A624" s="158">
        <v>848</v>
      </c>
      <c r="B624" s="159" t="s">
        <v>415</v>
      </c>
      <c r="C624" s="160" t="s">
        <v>465</v>
      </c>
    </row>
    <row r="625" spans="1:3" x14ac:dyDescent="0.25">
      <c r="A625" s="158">
        <v>849</v>
      </c>
      <c r="B625" s="159" t="s">
        <v>416</v>
      </c>
      <c r="C625" s="160" t="s">
        <v>466</v>
      </c>
    </row>
    <row r="626" spans="1:3" x14ac:dyDescent="0.25">
      <c r="A626" s="158">
        <v>850</v>
      </c>
      <c r="B626" s="159" t="s">
        <v>416</v>
      </c>
      <c r="C626" s="160" t="s">
        <v>466</v>
      </c>
    </row>
    <row r="627" spans="1:3" x14ac:dyDescent="0.25">
      <c r="A627" s="158">
        <v>851</v>
      </c>
      <c r="B627" s="159" t="s">
        <v>416</v>
      </c>
      <c r="C627" s="160" t="s">
        <v>466</v>
      </c>
    </row>
    <row r="628" spans="1:3" x14ac:dyDescent="0.25">
      <c r="A628" s="158">
        <v>852</v>
      </c>
      <c r="B628" s="159" t="s">
        <v>415</v>
      </c>
      <c r="C628" s="160" t="s">
        <v>465</v>
      </c>
    </row>
    <row r="629" spans="1:3" x14ac:dyDescent="0.25">
      <c r="A629" s="158">
        <v>853</v>
      </c>
      <c r="B629" s="159" t="s">
        <v>415</v>
      </c>
      <c r="C629" s="160" t="s">
        <v>465</v>
      </c>
    </row>
    <row r="630" spans="1:3" x14ac:dyDescent="0.25">
      <c r="A630" s="158">
        <v>854</v>
      </c>
      <c r="B630" s="159" t="s">
        <v>415</v>
      </c>
      <c r="C630" s="160" t="s">
        <v>465</v>
      </c>
    </row>
    <row r="631" spans="1:3" x14ac:dyDescent="0.25">
      <c r="A631" s="158">
        <v>855</v>
      </c>
      <c r="B631" s="159" t="s">
        <v>415</v>
      </c>
      <c r="C631" s="160" t="s">
        <v>465</v>
      </c>
    </row>
    <row r="632" spans="1:3" x14ac:dyDescent="0.25">
      <c r="A632" s="158">
        <v>856</v>
      </c>
      <c r="B632" s="159" t="s">
        <v>415</v>
      </c>
      <c r="C632" s="160" t="s">
        <v>465</v>
      </c>
    </row>
    <row r="633" spans="1:3" x14ac:dyDescent="0.25">
      <c r="A633" s="158">
        <v>857</v>
      </c>
      <c r="B633" s="159" t="s">
        <v>415</v>
      </c>
      <c r="C633" s="160" t="s">
        <v>465</v>
      </c>
    </row>
    <row r="634" spans="1:3" x14ac:dyDescent="0.25">
      <c r="A634" s="158">
        <v>858</v>
      </c>
      <c r="B634" s="159" t="s">
        <v>415</v>
      </c>
      <c r="C634" s="160" t="s">
        <v>465</v>
      </c>
    </row>
    <row r="635" spans="1:3" x14ac:dyDescent="0.25">
      <c r="A635" s="158">
        <v>859</v>
      </c>
      <c r="B635" s="159" t="s">
        <v>415</v>
      </c>
      <c r="C635" s="160" t="s">
        <v>465</v>
      </c>
    </row>
    <row r="636" spans="1:3" x14ac:dyDescent="0.25">
      <c r="A636" s="158">
        <v>860</v>
      </c>
      <c r="B636" s="159" t="s">
        <v>415</v>
      </c>
      <c r="C636" s="160" t="s">
        <v>465</v>
      </c>
    </row>
    <row r="637" spans="1:3" x14ac:dyDescent="0.25">
      <c r="A637" s="158">
        <v>861</v>
      </c>
      <c r="B637" s="159" t="s">
        <v>415</v>
      </c>
      <c r="C637" s="160" t="s">
        <v>465</v>
      </c>
    </row>
    <row r="638" spans="1:3" x14ac:dyDescent="0.25">
      <c r="A638" s="158">
        <v>862</v>
      </c>
      <c r="B638" s="159" t="s">
        <v>415</v>
      </c>
      <c r="C638" s="160" t="s">
        <v>465</v>
      </c>
    </row>
    <row r="639" spans="1:3" x14ac:dyDescent="0.25">
      <c r="A639" s="158">
        <v>863</v>
      </c>
      <c r="B639" s="159" t="s">
        <v>415</v>
      </c>
      <c r="C639" s="160" t="s">
        <v>465</v>
      </c>
    </row>
    <row r="640" spans="1:3" x14ac:dyDescent="0.25">
      <c r="A640" s="158">
        <v>864</v>
      </c>
      <c r="B640" s="159" t="s">
        <v>415</v>
      </c>
      <c r="C640" s="160" t="s">
        <v>465</v>
      </c>
    </row>
    <row r="641" spans="1:3" x14ac:dyDescent="0.25">
      <c r="A641" s="158">
        <v>865</v>
      </c>
      <c r="B641" s="159" t="s">
        <v>415</v>
      </c>
      <c r="C641" s="160" t="s">
        <v>465</v>
      </c>
    </row>
    <row r="642" spans="1:3" x14ac:dyDescent="0.25">
      <c r="A642" s="158">
        <v>866</v>
      </c>
      <c r="B642" s="159" t="s">
        <v>416</v>
      </c>
      <c r="C642" s="160" t="s">
        <v>466</v>
      </c>
    </row>
    <row r="643" spans="1:3" x14ac:dyDescent="0.25">
      <c r="A643" s="158">
        <v>867</v>
      </c>
      <c r="B643" s="159" t="s">
        <v>415</v>
      </c>
      <c r="C643" s="160" t="s">
        <v>465</v>
      </c>
    </row>
    <row r="644" spans="1:3" x14ac:dyDescent="0.25">
      <c r="A644" s="158">
        <v>868</v>
      </c>
      <c r="B644" s="159" t="s">
        <v>416</v>
      </c>
      <c r="C644" s="160" t="s">
        <v>466</v>
      </c>
    </row>
    <row r="645" spans="1:3" x14ac:dyDescent="0.25">
      <c r="A645" s="158">
        <v>869</v>
      </c>
      <c r="B645" s="159" t="s">
        <v>415</v>
      </c>
      <c r="C645" s="160" t="s">
        <v>465</v>
      </c>
    </row>
    <row r="646" spans="1:3" x14ac:dyDescent="0.25">
      <c r="A646" s="158">
        <v>870</v>
      </c>
      <c r="B646" s="159" t="s">
        <v>416</v>
      </c>
      <c r="C646" s="160" t="s">
        <v>466</v>
      </c>
    </row>
    <row r="647" spans="1:3" x14ac:dyDescent="0.25">
      <c r="A647" s="158">
        <v>871</v>
      </c>
      <c r="B647" s="159" t="s">
        <v>415</v>
      </c>
      <c r="C647" s="160" t="s">
        <v>465</v>
      </c>
    </row>
    <row r="648" spans="1:3" x14ac:dyDescent="0.25">
      <c r="A648" s="158">
        <v>872</v>
      </c>
      <c r="B648" s="159" t="s">
        <v>416</v>
      </c>
      <c r="C648" s="160" t="s">
        <v>466</v>
      </c>
    </row>
    <row r="649" spans="1:3" x14ac:dyDescent="0.25">
      <c r="A649" s="158">
        <v>873</v>
      </c>
      <c r="B649" s="159" t="s">
        <v>415</v>
      </c>
      <c r="C649" s="160" t="s">
        <v>465</v>
      </c>
    </row>
    <row r="650" spans="1:3" x14ac:dyDescent="0.25">
      <c r="A650" s="158">
        <v>874</v>
      </c>
      <c r="B650" s="159" t="s">
        <v>416</v>
      </c>
      <c r="C650" s="160" t="s">
        <v>466</v>
      </c>
    </row>
    <row r="651" spans="1:3" x14ac:dyDescent="0.25">
      <c r="A651" s="158">
        <v>875</v>
      </c>
      <c r="B651" s="159" t="s">
        <v>415</v>
      </c>
      <c r="C651" s="160" t="s">
        <v>465</v>
      </c>
    </row>
    <row r="652" spans="1:3" x14ac:dyDescent="0.25">
      <c r="A652" s="158">
        <v>876</v>
      </c>
      <c r="B652" s="159" t="s">
        <v>416</v>
      </c>
      <c r="C652" s="160" t="s">
        <v>466</v>
      </c>
    </row>
    <row r="653" spans="1:3" x14ac:dyDescent="0.25">
      <c r="A653" s="158">
        <v>877</v>
      </c>
      <c r="B653" s="159" t="s">
        <v>415</v>
      </c>
      <c r="C653" s="160" t="s">
        <v>465</v>
      </c>
    </row>
    <row r="654" spans="1:3" x14ac:dyDescent="0.25">
      <c r="A654" s="158">
        <v>878</v>
      </c>
      <c r="B654" s="159" t="s">
        <v>416</v>
      </c>
      <c r="C654" s="160" t="s">
        <v>466</v>
      </c>
    </row>
    <row r="655" spans="1:3" x14ac:dyDescent="0.25">
      <c r="A655" s="158">
        <v>879</v>
      </c>
      <c r="B655" s="159" t="s">
        <v>415</v>
      </c>
      <c r="C655" s="160" t="s">
        <v>465</v>
      </c>
    </row>
    <row r="656" spans="1:3" x14ac:dyDescent="0.25">
      <c r="A656" s="158">
        <v>880</v>
      </c>
      <c r="B656" s="159" t="s">
        <v>416</v>
      </c>
      <c r="C656" s="160" t="s">
        <v>466</v>
      </c>
    </row>
    <row r="657" spans="1:3" x14ac:dyDescent="0.25">
      <c r="A657" s="158">
        <v>881</v>
      </c>
      <c r="B657" s="159" t="s">
        <v>415</v>
      </c>
      <c r="C657" s="160" t="s">
        <v>465</v>
      </c>
    </row>
    <row r="658" spans="1:3" x14ac:dyDescent="0.25">
      <c r="A658" s="158">
        <v>882</v>
      </c>
      <c r="B658" s="159" t="s">
        <v>416</v>
      </c>
      <c r="C658" s="160" t="s">
        <v>466</v>
      </c>
    </row>
    <row r="659" spans="1:3" x14ac:dyDescent="0.25">
      <c r="A659" s="158">
        <v>883</v>
      </c>
      <c r="B659" s="159" t="s">
        <v>415</v>
      </c>
      <c r="C659" s="160" t="s">
        <v>465</v>
      </c>
    </row>
    <row r="660" spans="1:3" x14ac:dyDescent="0.25">
      <c r="A660" s="158">
        <v>884</v>
      </c>
      <c r="B660" s="159" t="s">
        <v>416</v>
      </c>
      <c r="C660" s="160" t="s">
        <v>466</v>
      </c>
    </row>
    <row r="661" spans="1:3" x14ac:dyDescent="0.25">
      <c r="A661" s="158">
        <v>885</v>
      </c>
      <c r="B661" s="159" t="s">
        <v>415</v>
      </c>
      <c r="C661" s="160" t="s">
        <v>465</v>
      </c>
    </row>
    <row r="662" spans="1:3" x14ac:dyDescent="0.25">
      <c r="A662" s="158">
        <v>886</v>
      </c>
      <c r="B662" s="159" t="s">
        <v>416</v>
      </c>
      <c r="C662" s="160" t="s">
        <v>466</v>
      </c>
    </row>
    <row r="663" spans="1:3" x14ac:dyDescent="0.25">
      <c r="A663" s="158">
        <v>887</v>
      </c>
      <c r="B663" s="159" t="s">
        <v>415</v>
      </c>
      <c r="C663" s="160" t="s">
        <v>465</v>
      </c>
    </row>
    <row r="664" spans="1:3" x14ac:dyDescent="0.25">
      <c r="A664" s="158">
        <v>888</v>
      </c>
      <c r="B664" s="159" t="s">
        <v>416</v>
      </c>
      <c r="C664" s="160" t="s">
        <v>466</v>
      </c>
    </row>
    <row r="665" spans="1:3" x14ac:dyDescent="0.25">
      <c r="A665" s="158">
        <v>889</v>
      </c>
      <c r="B665" s="159" t="s">
        <v>415</v>
      </c>
      <c r="C665" s="160" t="s">
        <v>465</v>
      </c>
    </row>
    <row r="666" spans="1:3" x14ac:dyDescent="0.25">
      <c r="A666" s="158">
        <v>890</v>
      </c>
      <c r="B666" s="159" t="s">
        <v>416</v>
      </c>
      <c r="C666" s="160" t="s">
        <v>466</v>
      </c>
    </row>
    <row r="667" spans="1:3" x14ac:dyDescent="0.25">
      <c r="A667" s="158">
        <v>891</v>
      </c>
      <c r="B667" s="159" t="s">
        <v>416</v>
      </c>
      <c r="C667" s="160" t="s">
        <v>466</v>
      </c>
    </row>
    <row r="668" spans="1:3" x14ac:dyDescent="0.25">
      <c r="A668" s="158">
        <v>892</v>
      </c>
      <c r="B668" s="159" t="s">
        <v>416</v>
      </c>
      <c r="C668" s="160" t="s">
        <v>466</v>
      </c>
    </row>
    <row r="669" spans="1:3" x14ac:dyDescent="0.25">
      <c r="A669" s="158">
        <v>893</v>
      </c>
      <c r="B669" s="159" t="s">
        <v>416</v>
      </c>
      <c r="C669" s="160" t="s">
        <v>466</v>
      </c>
    </row>
    <row r="670" spans="1:3" x14ac:dyDescent="0.25">
      <c r="A670" s="158">
        <v>894</v>
      </c>
      <c r="B670" s="159" t="s">
        <v>374</v>
      </c>
      <c r="C670" s="160" t="s">
        <v>466</v>
      </c>
    </row>
    <row r="671" spans="1:3" x14ac:dyDescent="0.25">
      <c r="A671" s="158">
        <v>895</v>
      </c>
      <c r="B671" s="159" t="s">
        <v>374</v>
      </c>
      <c r="C671" s="160" t="s">
        <v>466</v>
      </c>
    </row>
    <row r="672" spans="1:3" x14ac:dyDescent="0.25">
      <c r="A672" s="158">
        <v>896</v>
      </c>
      <c r="B672" s="159" t="s">
        <v>374</v>
      </c>
      <c r="C672" s="160" t="s">
        <v>466</v>
      </c>
    </row>
    <row r="673" spans="1:3" x14ac:dyDescent="0.25">
      <c r="A673" s="158">
        <v>897</v>
      </c>
      <c r="B673" s="159" t="s">
        <v>416</v>
      </c>
      <c r="C673" s="160" t="s">
        <v>466</v>
      </c>
    </row>
    <row r="674" spans="1:3" x14ac:dyDescent="0.25">
      <c r="A674" s="158">
        <v>898</v>
      </c>
      <c r="B674" s="159" t="s">
        <v>416</v>
      </c>
      <c r="C674" s="160" t="s">
        <v>466</v>
      </c>
    </row>
    <row r="675" spans="1:3" x14ac:dyDescent="0.25">
      <c r="A675" s="158">
        <v>899</v>
      </c>
      <c r="B675" s="159" t="s">
        <v>417</v>
      </c>
      <c r="C675" s="160" t="s">
        <v>466</v>
      </c>
    </row>
    <row r="676" spans="1:3" x14ac:dyDescent="0.25">
      <c r="A676" s="158">
        <v>900</v>
      </c>
      <c r="B676" s="159" t="s">
        <v>417</v>
      </c>
      <c r="C676" s="160" t="s">
        <v>466</v>
      </c>
    </row>
    <row r="677" spans="1:3" x14ac:dyDescent="0.25">
      <c r="A677" s="158">
        <v>901</v>
      </c>
      <c r="B677" s="159" t="s">
        <v>417</v>
      </c>
      <c r="C677" s="160" t="s">
        <v>466</v>
      </c>
    </row>
    <row r="678" spans="1:3" x14ac:dyDescent="0.25">
      <c r="A678" s="158">
        <v>902</v>
      </c>
      <c r="B678" s="159" t="s">
        <v>417</v>
      </c>
      <c r="C678" s="160" t="s">
        <v>466</v>
      </c>
    </row>
    <row r="679" spans="1:3" x14ac:dyDescent="0.25">
      <c r="A679" s="158">
        <v>903</v>
      </c>
      <c r="B679" s="159" t="s">
        <v>417</v>
      </c>
      <c r="C679" s="160" t="s">
        <v>466</v>
      </c>
    </row>
    <row r="680" spans="1:3" x14ac:dyDescent="0.25">
      <c r="A680" s="158">
        <v>904</v>
      </c>
      <c r="B680" s="159" t="s">
        <v>418</v>
      </c>
      <c r="C680" s="160" t="s">
        <v>466</v>
      </c>
    </row>
    <row r="681" spans="1:3" x14ac:dyDescent="0.25">
      <c r="A681" s="158">
        <v>905</v>
      </c>
      <c r="B681" s="159" t="s">
        <v>418</v>
      </c>
      <c r="C681" s="160" t="s">
        <v>466</v>
      </c>
    </row>
    <row r="682" spans="1:3" x14ac:dyDescent="0.25">
      <c r="A682" s="158">
        <v>906</v>
      </c>
      <c r="B682" s="159" t="s">
        <v>418</v>
      </c>
      <c r="C682" s="160" t="s">
        <v>466</v>
      </c>
    </row>
    <row r="683" spans="1:3" x14ac:dyDescent="0.25">
      <c r="A683" s="158">
        <v>907</v>
      </c>
      <c r="B683" s="159" t="s">
        <v>419</v>
      </c>
      <c r="C683" s="160" t="s">
        <v>466</v>
      </c>
    </row>
    <row r="684" spans="1:3" x14ac:dyDescent="0.25">
      <c r="A684" s="158">
        <v>908</v>
      </c>
      <c r="B684" s="159" t="s">
        <v>419</v>
      </c>
      <c r="C684" s="160" t="s">
        <v>466</v>
      </c>
    </row>
    <row r="685" spans="1:3" x14ac:dyDescent="0.25">
      <c r="A685" s="158">
        <v>909</v>
      </c>
      <c r="B685" s="159" t="s">
        <v>419</v>
      </c>
      <c r="C685" s="160" t="s">
        <v>466</v>
      </c>
    </row>
    <row r="686" spans="1:3" x14ac:dyDescent="0.25">
      <c r="A686" s="158">
        <v>910</v>
      </c>
      <c r="B686" s="159" t="s">
        <v>419</v>
      </c>
      <c r="C686" s="160" t="s">
        <v>466</v>
      </c>
    </row>
    <row r="687" spans="1:3" x14ac:dyDescent="0.25">
      <c r="A687" s="158">
        <v>911</v>
      </c>
      <c r="B687" s="159" t="s">
        <v>419</v>
      </c>
      <c r="C687" s="160" t="s">
        <v>466</v>
      </c>
    </row>
    <row r="688" spans="1:3" x14ac:dyDescent="0.25">
      <c r="A688" s="158">
        <v>912</v>
      </c>
      <c r="B688" s="159" t="s">
        <v>419</v>
      </c>
      <c r="C688" s="160" t="s">
        <v>466</v>
      </c>
    </row>
    <row r="689" spans="1:3" x14ac:dyDescent="0.25">
      <c r="A689" s="158">
        <v>913</v>
      </c>
      <c r="B689" s="159" t="s">
        <v>419</v>
      </c>
      <c r="C689" s="160" t="s">
        <v>466</v>
      </c>
    </row>
    <row r="690" spans="1:3" x14ac:dyDescent="0.25">
      <c r="A690" s="158">
        <v>914</v>
      </c>
      <c r="B690" s="159" t="s">
        <v>420</v>
      </c>
      <c r="C690" s="160" t="s">
        <v>465</v>
      </c>
    </row>
    <row r="691" spans="1:3" x14ac:dyDescent="0.25">
      <c r="A691" s="158">
        <v>915</v>
      </c>
      <c r="B691" s="159" t="s">
        <v>374</v>
      </c>
      <c r="C691" s="160" t="s">
        <v>465</v>
      </c>
    </row>
    <row r="692" spans="1:3" x14ac:dyDescent="0.25">
      <c r="A692" s="158">
        <v>916</v>
      </c>
      <c r="B692" s="159" t="s">
        <v>374</v>
      </c>
      <c r="C692" s="160" t="s">
        <v>465</v>
      </c>
    </row>
    <row r="693" spans="1:3" x14ac:dyDescent="0.25">
      <c r="A693" s="158">
        <v>917</v>
      </c>
      <c r="B693" s="159" t="s">
        <v>374</v>
      </c>
      <c r="C693" s="160" t="s">
        <v>465</v>
      </c>
    </row>
    <row r="694" spans="1:3" x14ac:dyDescent="0.25">
      <c r="A694" s="158">
        <v>918</v>
      </c>
      <c r="B694" s="159" t="s">
        <v>310</v>
      </c>
      <c r="C694" s="160" t="s">
        <v>465</v>
      </c>
    </row>
    <row r="695" spans="1:3" x14ac:dyDescent="0.25">
      <c r="A695" s="158">
        <v>919</v>
      </c>
      <c r="B695" s="159" t="s">
        <v>421</v>
      </c>
      <c r="C695" s="160" t="s">
        <v>465</v>
      </c>
    </row>
    <row r="696" spans="1:3" x14ac:dyDescent="0.25">
      <c r="A696" s="158">
        <v>920</v>
      </c>
      <c r="B696" s="159" t="s">
        <v>421</v>
      </c>
      <c r="C696" s="160" t="s">
        <v>465</v>
      </c>
    </row>
    <row r="697" spans="1:3" x14ac:dyDescent="0.25">
      <c r="A697" s="158">
        <v>922</v>
      </c>
      <c r="B697" s="159" t="s">
        <v>333</v>
      </c>
      <c r="C697" s="160" t="s">
        <v>465</v>
      </c>
    </row>
    <row r="698" spans="1:3" x14ac:dyDescent="0.25">
      <c r="A698" s="158">
        <v>923</v>
      </c>
      <c r="B698" s="159" t="s">
        <v>333</v>
      </c>
      <c r="C698" s="160" t="s">
        <v>465</v>
      </c>
    </row>
    <row r="699" spans="1:3" x14ac:dyDescent="0.25">
      <c r="A699" s="158">
        <v>924</v>
      </c>
      <c r="B699" s="159" t="s">
        <v>333</v>
      </c>
      <c r="C699" s="160" t="s">
        <v>465</v>
      </c>
    </row>
    <row r="700" spans="1:3" x14ac:dyDescent="0.25">
      <c r="A700" s="158">
        <v>925</v>
      </c>
      <c r="B700" s="159" t="s">
        <v>422</v>
      </c>
      <c r="C700" s="160" t="s">
        <v>461</v>
      </c>
    </row>
    <row r="701" spans="1:3" x14ac:dyDescent="0.25">
      <c r="A701" s="158">
        <v>926</v>
      </c>
      <c r="B701" s="159" t="s">
        <v>363</v>
      </c>
      <c r="C701" s="160" t="s">
        <v>461</v>
      </c>
    </row>
    <row r="702" spans="1:3" x14ac:dyDescent="0.25">
      <c r="A702" s="158">
        <v>927</v>
      </c>
      <c r="B702" s="159" t="s">
        <v>365</v>
      </c>
      <c r="C702" s="160" t="s">
        <v>461</v>
      </c>
    </row>
    <row r="703" spans="1:3" x14ac:dyDescent="0.25">
      <c r="A703" s="158">
        <v>928</v>
      </c>
      <c r="B703" s="159" t="s">
        <v>364</v>
      </c>
      <c r="C703" s="160" t="s">
        <v>461</v>
      </c>
    </row>
    <row r="704" spans="1:3" x14ac:dyDescent="0.25">
      <c r="A704" s="158">
        <v>929</v>
      </c>
      <c r="B704" s="159" t="s">
        <v>417</v>
      </c>
      <c r="C704" s="160" t="s">
        <v>466</v>
      </c>
    </row>
    <row r="705" spans="1:3" x14ac:dyDescent="0.25">
      <c r="A705" s="158">
        <v>930</v>
      </c>
      <c r="B705" s="159" t="s">
        <v>417</v>
      </c>
      <c r="C705" s="160" t="s">
        <v>466</v>
      </c>
    </row>
    <row r="706" spans="1:3" x14ac:dyDescent="0.25">
      <c r="A706" s="158">
        <v>931</v>
      </c>
      <c r="B706" s="159" t="s">
        <v>417</v>
      </c>
      <c r="C706" s="160" t="s">
        <v>466</v>
      </c>
    </row>
    <row r="707" spans="1:3" x14ac:dyDescent="0.25">
      <c r="A707" s="158">
        <v>932</v>
      </c>
      <c r="B707" s="159" t="s">
        <v>423</v>
      </c>
      <c r="C707" s="160" t="s">
        <v>465</v>
      </c>
    </row>
    <row r="708" spans="1:3" x14ac:dyDescent="0.25">
      <c r="A708" s="158">
        <v>933</v>
      </c>
      <c r="B708" s="159" t="s">
        <v>415</v>
      </c>
      <c r="C708" s="160" t="s">
        <v>465</v>
      </c>
    </row>
    <row r="709" spans="1:3" x14ac:dyDescent="0.25">
      <c r="A709" s="158">
        <v>934</v>
      </c>
      <c r="B709" s="159" t="s">
        <v>416</v>
      </c>
      <c r="C709" s="160" t="s">
        <v>466</v>
      </c>
    </row>
    <row r="710" spans="1:3" x14ac:dyDescent="0.25">
      <c r="A710" s="158">
        <v>935</v>
      </c>
      <c r="B710" s="159" t="s">
        <v>424</v>
      </c>
      <c r="C710" s="160" t="s">
        <v>465</v>
      </c>
    </row>
    <row r="711" spans="1:3" x14ac:dyDescent="0.25">
      <c r="A711" s="158">
        <v>936</v>
      </c>
      <c r="B711" s="159" t="s">
        <v>424</v>
      </c>
      <c r="C711" s="160" t="s">
        <v>465</v>
      </c>
    </row>
    <row r="712" spans="1:3" x14ac:dyDescent="0.25">
      <c r="A712" s="158">
        <v>937</v>
      </c>
      <c r="B712" s="159" t="s">
        <v>424</v>
      </c>
      <c r="C712" s="160" t="s">
        <v>465</v>
      </c>
    </row>
    <row r="713" spans="1:3" x14ac:dyDescent="0.25">
      <c r="A713" s="158">
        <v>938</v>
      </c>
      <c r="B713" s="159" t="s">
        <v>424</v>
      </c>
      <c r="C713" s="160" t="s">
        <v>465</v>
      </c>
    </row>
    <row r="714" spans="1:3" x14ac:dyDescent="0.25">
      <c r="A714" s="158">
        <v>939</v>
      </c>
      <c r="B714" s="159" t="s">
        <v>424</v>
      </c>
      <c r="C714" s="160" t="s">
        <v>465</v>
      </c>
    </row>
    <row r="715" spans="1:3" x14ac:dyDescent="0.25">
      <c r="A715" s="158">
        <v>940</v>
      </c>
      <c r="B715" s="159" t="s">
        <v>425</v>
      </c>
      <c r="C715" s="160" t="s">
        <v>462</v>
      </c>
    </row>
    <row r="716" spans="1:3" x14ac:dyDescent="0.25">
      <c r="A716" s="158">
        <v>941</v>
      </c>
      <c r="B716" s="159" t="s">
        <v>426</v>
      </c>
      <c r="C716" s="160" t="s">
        <v>462</v>
      </c>
    </row>
    <row r="717" spans="1:3" x14ac:dyDescent="0.25">
      <c r="A717" s="158">
        <v>942</v>
      </c>
      <c r="B717" s="159" t="s">
        <v>279</v>
      </c>
      <c r="C717" s="160" t="s">
        <v>465</v>
      </c>
    </row>
    <row r="718" spans="1:3" x14ac:dyDescent="0.25">
      <c r="A718" s="158">
        <v>943</v>
      </c>
      <c r="B718" s="159" t="s">
        <v>270</v>
      </c>
      <c r="C718" s="160" t="s">
        <v>465</v>
      </c>
    </row>
    <row r="719" spans="1:3" x14ac:dyDescent="0.25">
      <c r="A719" s="158">
        <v>944</v>
      </c>
      <c r="B719" s="159" t="s">
        <v>270</v>
      </c>
      <c r="C719" s="160" t="s">
        <v>465</v>
      </c>
    </row>
    <row r="720" spans="1:3" x14ac:dyDescent="0.25">
      <c r="A720" s="158">
        <v>945</v>
      </c>
      <c r="B720" s="159" t="s">
        <v>270</v>
      </c>
      <c r="C720" s="160" t="s">
        <v>465</v>
      </c>
    </row>
    <row r="721" spans="1:3" x14ac:dyDescent="0.25">
      <c r="A721" s="158">
        <v>946</v>
      </c>
      <c r="B721" s="159" t="s">
        <v>270</v>
      </c>
      <c r="C721" s="160" t="s">
        <v>465</v>
      </c>
    </row>
    <row r="722" spans="1:3" x14ac:dyDescent="0.25">
      <c r="A722" s="158">
        <v>947</v>
      </c>
      <c r="B722" s="159" t="s">
        <v>427</v>
      </c>
      <c r="C722" s="160" t="s">
        <v>465</v>
      </c>
    </row>
    <row r="723" spans="1:3" x14ac:dyDescent="0.25">
      <c r="A723" s="158">
        <v>948</v>
      </c>
      <c r="B723" s="159" t="s">
        <v>428</v>
      </c>
      <c r="C723" s="160" t="s">
        <v>465</v>
      </c>
    </row>
    <row r="724" spans="1:3" x14ac:dyDescent="0.25">
      <c r="A724" s="158">
        <v>949</v>
      </c>
      <c r="B724" s="159" t="s">
        <v>429</v>
      </c>
      <c r="C724" s="160" t="s">
        <v>465</v>
      </c>
    </row>
    <row r="725" spans="1:3" x14ac:dyDescent="0.25">
      <c r="A725" s="158">
        <v>950</v>
      </c>
      <c r="B725" s="159" t="s">
        <v>430</v>
      </c>
      <c r="C725" s="160" t="s">
        <v>466</v>
      </c>
    </row>
    <row r="726" spans="1:3" x14ac:dyDescent="0.25">
      <c r="A726" s="158">
        <v>951</v>
      </c>
      <c r="B726" s="159" t="s">
        <v>431</v>
      </c>
      <c r="C726" s="160" t="s">
        <v>466</v>
      </c>
    </row>
    <row r="727" spans="1:3" x14ac:dyDescent="0.25">
      <c r="A727" s="158">
        <v>952</v>
      </c>
      <c r="B727" s="159" t="s">
        <v>432</v>
      </c>
      <c r="C727" s="160" t="s">
        <v>465</v>
      </c>
    </row>
    <row r="728" spans="1:3" x14ac:dyDescent="0.25">
      <c r="A728" s="158">
        <v>953</v>
      </c>
      <c r="B728" s="159" t="s">
        <v>433</v>
      </c>
      <c r="C728" s="160" t="s">
        <v>465</v>
      </c>
    </row>
    <row r="729" spans="1:3" x14ac:dyDescent="0.25">
      <c r="A729" s="158">
        <v>954</v>
      </c>
      <c r="B729" s="159" t="s">
        <v>434</v>
      </c>
      <c r="C729" s="160" t="s">
        <v>465</v>
      </c>
    </row>
    <row r="730" spans="1:3" x14ac:dyDescent="0.25">
      <c r="A730" s="158">
        <v>955</v>
      </c>
      <c r="B730" s="159" t="s">
        <v>435</v>
      </c>
      <c r="C730" s="160" t="s">
        <v>465</v>
      </c>
    </row>
    <row r="731" spans="1:3" x14ac:dyDescent="0.25">
      <c r="A731" s="158">
        <v>956</v>
      </c>
      <c r="B731" s="159" t="s">
        <v>436</v>
      </c>
      <c r="C731" s="160" t="s">
        <v>465</v>
      </c>
    </row>
    <row r="732" spans="1:3" x14ac:dyDescent="0.25">
      <c r="A732" s="158">
        <v>957</v>
      </c>
      <c r="B732" s="159" t="s">
        <v>437</v>
      </c>
      <c r="C732" s="160" t="s">
        <v>465</v>
      </c>
    </row>
    <row r="733" spans="1:3" x14ac:dyDescent="0.25">
      <c r="A733" s="158">
        <v>958</v>
      </c>
      <c r="B733" s="159" t="s">
        <v>438</v>
      </c>
      <c r="C733" s="160" t="s">
        <v>465</v>
      </c>
    </row>
    <row r="734" spans="1:3" x14ac:dyDescent="0.25">
      <c r="A734" s="158">
        <v>959</v>
      </c>
      <c r="B734" s="159" t="s">
        <v>439</v>
      </c>
      <c r="C734" s="160" t="s">
        <v>465</v>
      </c>
    </row>
    <row r="735" spans="1:3" x14ac:dyDescent="0.25">
      <c r="A735" s="158">
        <v>960</v>
      </c>
      <c r="B735" s="159" t="s">
        <v>440</v>
      </c>
      <c r="C735" s="160" t="s">
        <v>465</v>
      </c>
    </row>
    <row r="736" spans="1:3" x14ac:dyDescent="0.25">
      <c r="A736" s="158">
        <v>961</v>
      </c>
      <c r="B736" s="159" t="s">
        <v>441</v>
      </c>
      <c r="C736" s="160" t="s">
        <v>465</v>
      </c>
    </row>
    <row r="737" spans="1:3" x14ac:dyDescent="0.25">
      <c r="A737" s="158">
        <v>962</v>
      </c>
      <c r="B737" s="159" t="s">
        <v>442</v>
      </c>
      <c r="C737" s="160" t="s">
        <v>465</v>
      </c>
    </row>
    <row r="738" spans="1:3" x14ac:dyDescent="0.25">
      <c r="A738" s="158">
        <v>963</v>
      </c>
      <c r="B738" s="159" t="s">
        <v>443</v>
      </c>
      <c r="C738" s="160" t="s">
        <v>465</v>
      </c>
    </row>
    <row r="739" spans="1:3" x14ac:dyDescent="0.25">
      <c r="A739" s="158">
        <v>964</v>
      </c>
      <c r="B739" s="159" t="s">
        <v>444</v>
      </c>
      <c r="C739" s="160" t="s">
        <v>465</v>
      </c>
    </row>
    <row r="740" spans="1:3" x14ac:dyDescent="0.25">
      <c r="A740" s="158">
        <v>965</v>
      </c>
      <c r="B740" s="159" t="s">
        <v>445</v>
      </c>
      <c r="C740" s="160" t="s">
        <v>465</v>
      </c>
    </row>
    <row r="741" spans="1:3" x14ac:dyDescent="0.25">
      <c r="A741" s="158">
        <v>966</v>
      </c>
      <c r="B741" s="159" t="s">
        <v>290</v>
      </c>
      <c r="C741" s="160" t="s">
        <v>466</v>
      </c>
    </row>
    <row r="742" spans="1:3" x14ac:dyDescent="0.25">
      <c r="A742" s="158">
        <v>967</v>
      </c>
      <c r="B742" s="159" t="s">
        <v>302</v>
      </c>
      <c r="C742" s="160" t="s">
        <v>465</v>
      </c>
    </row>
    <row r="743" spans="1:3" x14ac:dyDescent="0.25">
      <c r="A743" s="158">
        <v>968</v>
      </c>
      <c r="B743" s="159" t="s">
        <v>302</v>
      </c>
      <c r="C743" s="160" t="s">
        <v>465</v>
      </c>
    </row>
    <row r="744" spans="1:3" x14ac:dyDescent="0.25">
      <c r="A744" s="158">
        <v>969</v>
      </c>
      <c r="B744" s="159" t="s">
        <v>445</v>
      </c>
      <c r="C744" s="160" t="s">
        <v>465</v>
      </c>
    </row>
    <row r="745" spans="1:3" x14ac:dyDescent="0.25">
      <c r="A745" s="158">
        <v>970</v>
      </c>
      <c r="B745" s="159" t="s">
        <v>258</v>
      </c>
      <c r="C745" s="160" t="s">
        <v>465</v>
      </c>
    </row>
    <row r="746" spans="1:3" x14ac:dyDescent="0.25">
      <c r="A746" s="158">
        <v>971</v>
      </c>
      <c r="B746" s="159" t="s">
        <v>446</v>
      </c>
      <c r="C746" s="160" t="s">
        <v>465</v>
      </c>
    </row>
    <row r="747" spans="1:3" x14ac:dyDescent="0.25">
      <c r="A747" s="158">
        <v>972</v>
      </c>
      <c r="B747" s="159" t="s">
        <v>447</v>
      </c>
      <c r="C747" s="160" t="s">
        <v>465</v>
      </c>
    </row>
    <row r="748" spans="1:3" x14ac:dyDescent="0.25">
      <c r="A748" s="158">
        <v>973</v>
      </c>
      <c r="B748" s="159" t="s">
        <v>300</v>
      </c>
      <c r="C748" s="160" t="s">
        <v>465</v>
      </c>
    </row>
    <row r="749" spans="1:3" x14ac:dyDescent="0.25">
      <c r="A749" s="158">
        <v>974</v>
      </c>
      <c r="B749" s="159" t="s">
        <v>326</v>
      </c>
      <c r="C749" s="160" t="s">
        <v>465</v>
      </c>
    </row>
    <row r="750" spans="1:3" x14ac:dyDescent="0.25">
      <c r="A750" s="158">
        <v>975</v>
      </c>
      <c r="B750" s="159" t="s">
        <v>448</v>
      </c>
      <c r="C750" s="160" t="s">
        <v>465</v>
      </c>
    </row>
    <row r="751" spans="1:3" x14ac:dyDescent="0.25">
      <c r="A751" s="158">
        <v>976</v>
      </c>
      <c r="B751" s="159" t="s">
        <v>449</v>
      </c>
      <c r="C751" s="160" t="s">
        <v>465</v>
      </c>
    </row>
    <row r="752" spans="1:3" x14ac:dyDescent="0.25">
      <c r="A752" s="158">
        <v>978</v>
      </c>
      <c r="B752" s="159" t="s">
        <v>284</v>
      </c>
      <c r="C752" s="160" t="s">
        <v>466</v>
      </c>
    </row>
    <row r="753" spans="1:3" x14ac:dyDescent="0.25">
      <c r="A753" s="158">
        <v>979</v>
      </c>
      <c r="B753" s="159" t="s">
        <v>323</v>
      </c>
      <c r="C753" s="160" t="s">
        <v>466</v>
      </c>
    </row>
    <row r="754" spans="1:3" x14ac:dyDescent="0.25">
      <c r="A754" s="158">
        <v>980</v>
      </c>
      <c r="B754" s="159" t="s">
        <v>450</v>
      </c>
      <c r="C754" s="160" t="s">
        <v>465</v>
      </c>
    </row>
    <row r="755" spans="1:3" x14ac:dyDescent="0.25">
      <c r="A755" s="158">
        <v>981</v>
      </c>
      <c r="B755" s="159" t="s">
        <v>451</v>
      </c>
      <c r="C755" s="160" t="s">
        <v>466</v>
      </c>
    </row>
    <row r="756" spans="1:3" x14ac:dyDescent="0.25">
      <c r="A756" s="158">
        <v>982</v>
      </c>
      <c r="B756" s="159" t="s">
        <v>452</v>
      </c>
      <c r="C756" s="160" t="s">
        <v>465</v>
      </c>
    </row>
    <row r="757" spans="1:3" x14ac:dyDescent="0.25">
      <c r="A757" s="158">
        <v>983</v>
      </c>
      <c r="B757" s="159" t="s">
        <v>453</v>
      </c>
      <c r="C757" s="160" t="s">
        <v>465</v>
      </c>
    </row>
    <row r="758" spans="1:3" x14ac:dyDescent="0.25">
      <c r="A758" s="158">
        <v>984</v>
      </c>
      <c r="B758" s="159" t="s">
        <v>454</v>
      </c>
      <c r="C758" s="160" t="s">
        <v>465</v>
      </c>
    </row>
    <row r="759" spans="1:3" x14ac:dyDescent="0.25">
      <c r="A759" s="158">
        <v>985</v>
      </c>
      <c r="B759" s="159" t="s">
        <v>455</v>
      </c>
      <c r="C759" s="160" t="s">
        <v>465</v>
      </c>
    </row>
    <row r="760" spans="1:3" x14ac:dyDescent="0.25">
      <c r="A760" s="158">
        <v>989</v>
      </c>
      <c r="B760" s="159" t="s">
        <v>339</v>
      </c>
      <c r="C760" s="160" t="s">
        <v>465</v>
      </c>
    </row>
    <row r="761" spans="1:3" x14ac:dyDescent="0.25">
      <c r="A761" s="158">
        <v>990</v>
      </c>
      <c r="B761" s="159" t="s">
        <v>340</v>
      </c>
      <c r="C761" s="160" t="s">
        <v>466</v>
      </c>
    </row>
    <row r="762" spans="1:3" x14ac:dyDescent="0.25">
      <c r="A762" s="158">
        <v>991</v>
      </c>
      <c r="B762" s="159" t="s">
        <v>290</v>
      </c>
      <c r="C762" s="160" t="s">
        <v>466</v>
      </c>
    </row>
    <row r="763" spans="1:3" x14ac:dyDescent="0.25">
      <c r="A763" s="158">
        <v>996</v>
      </c>
      <c r="B763" s="159" t="s">
        <v>369</v>
      </c>
      <c r="C763" s="160" t="s">
        <v>465</v>
      </c>
    </row>
    <row r="764" spans="1:3" x14ac:dyDescent="0.25">
      <c r="A764" s="158">
        <v>997</v>
      </c>
      <c r="B764" s="159" t="s">
        <v>456</v>
      </c>
      <c r="C764" s="160" t="s">
        <v>465</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90" zoomScaleNormal="90" workbookViewId="0">
      <selection activeCell="F18" sqref="F18"/>
    </sheetView>
  </sheetViews>
  <sheetFormatPr defaultRowHeight="15.75" x14ac:dyDescent="0.25"/>
  <cols>
    <col min="1" max="1" width="32.140625" style="84" bestFit="1" customWidth="1"/>
    <col min="2" max="2" width="11.85546875" style="84" bestFit="1" customWidth="1"/>
    <col min="3" max="3" width="5.42578125" style="84" bestFit="1" customWidth="1"/>
    <col min="4" max="4" width="16.42578125" style="84" customWidth="1"/>
    <col min="5" max="6" width="16.140625" style="84" bestFit="1" customWidth="1"/>
    <col min="7" max="16384" width="9.140625" style="84"/>
  </cols>
  <sheetData>
    <row r="1" spans="1:6" x14ac:dyDescent="0.25">
      <c r="A1" s="152" t="s">
        <v>26</v>
      </c>
      <c r="B1" s="152"/>
    </row>
    <row r="2" spans="1:6" ht="36.75" customHeight="1" x14ac:dyDescent="0.25">
      <c r="A2" s="286" t="str">
        <f>Overview!B4&amp; " - Effective from "&amp;Overview!C4&amp;" - "&amp;Overview!E4&amp;" Residual Charging Bands"</f>
        <v>SP Distribution - Effective from 2024/25 - Final Residual Charging Bands</v>
      </c>
      <c r="B2" s="287"/>
      <c r="C2" s="287"/>
      <c r="D2" s="287"/>
      <c r="E2" s="287"/>
      <c r="F2" s="287"/>
    </row>
    <row r="3" spans="1:6" x14ac:dyDescent="0.25">
      <c r="A3" s="163"/>
      <c r="B3" s="163"/>
      <c r="C3" s="163"/>
      <c r="D3" s="163"/>
    </row>
    <row r="4" spans="1:6" ht="47.25" x14ac:dyDescent="0.25">
      <c r="A4" s="164" t="s">
        <v>701</v>
      </c>
      <c r="B4" s="164" t="s">
        <v>697</v>
      </c>
      <c r="C4" s="164" t="s">
        <v>711</v>
      </c>
      <c r="D4" s="164" t="s">
        <v>715</v>
      </c>
      <c r="E4" s="164" t="s">
        <v>716</v>
      </c>
      <c r="F4" s="137" t="s">
        <v>718</v>
      </c>
    </row>
    <row r="5" spans="1:6" x14ac:dyDescent="0.25">
      <c r="A5" s="165" t="s">
        <v>194</v>
      </c>
      <c r="B5" s="166" t="s">
        <v>699</v>
      </c>
      <c r="C5" s="166" t="s">
        <v>700</v>
      </c>
      <c r="D5" s="167" t="s">
        <v>700</v>
      </c>
      <c r="E5" s="167" t="s">
        <v>700</v>
      </c>
      <c r="F5" s="168">
        <v>73.461085932297422</v>
      </c>
    </row>
    <row r="6" spans="1:6" ht="14.25" customHeight="1" x14ac:dyDescent="0.25">
      <c r="A6" s="290" t="s">
        <v>719</v>
      </c>
      <c r="B6" s="166">
        <v>1</v>
      </c>
      <c r="C6" s="166" t="s">
        <v>712</v>
      </c>
      <c r="D6" s="169">
        <v>0</v>
      </c>
      <c r="E6" s="169">
        <v>3571</v>
      </c>
      <c r="F6" s="168">
        <v>92.84442398292056</v>
      </c>
    </row>
    <row r="7" spans="1:6" x14ac:dyDescent="0.25">
      <c r="A7" s="291"/>
      <c r="B7" s="166">
        <v>2</v>
      </c>
      <c r="C7" s="166" t="s">
        <v>712</v>
      </c>
      <c r="D7" s="169">
        <v>3571</v>
      </c>
      <c r="E7" s="169">
        <v>12553</v>
      </c>
      <c r="F7" s="168">
        <v>213.34125570991364</v>
      </c>
    </row>
    <row r="8" spans="1:6" x14ac:dyDescent="0.25">
      <c r="A8" s="291"/>
      <c r="B8" s="166">
        <v>3</v>
      </c>
      <c r="C8" s="166" t="s">
        <v>712</v>
      </c>
      <c r="D8" s="169">
        <v>12553</v>
      </c>
      <c r="E8" s="169">
        <v>25279</v>
      </c>
      <c r="F8" s="168">
        <v>460.7388041528535</v>
      </c>
    </row>
    <row r="9" spans="1:6" x14ac:dyDescent="0.25">
      <c r="A9" s="292"/>
      <c r="B9" s="166">
        <v>4</v>
      </c>
      <c r="C9" s="166" t="s">
        <v>712</v>
      </c>
      <c r="D9" s="169">
        <v>25279</v>
      </c>
      <c r="E9" s="169" t="s">
        <v>714</v>
      </c>
      <c r="F9" s="168">
        <v>1354.486477976172</v>
      </c>
    </row>
    <row r="10" spans="1:6" x14ac:dyDescent="0.25">
      <c r="A10" s="290" t="s">
        <v>722</v>
      </c>
      <c r="B10" s="166">
        <v>1</v>
      </c>
      <c r="C10" s="166" t="s">
        <v>713</v>
      </c>
      <c r="D10" s="169">
        <v>0</v>
      </c>
      <c r="E10" s="169">
        <v>80</v>
      </c>
      <c r="F10" s="168">
        <v>2515.5731702077278</v>
      </c>
    </row>
    <row r="11" spans="1:6" x14ac:dyDescent="0.25">
      <c r="A11" s="291"/>
      <c r="B11" s="166">
        <v>2</v>
      </c>
      <c r="C11" s="166" t="s">
        <v>713</v>
      </c>
      <c r="D11" s="169">
        <v>80</v>
      </c>
      <c r="E11" s="169">
        <v>150</v>
      </c>
      <c r="F11" s="168">
        <v>4395.8655402348058</v>
      </c>
    </row>
    <row r="12" spans="1:6" x14ac:dyDescent="0.25">
      <c r="A12" s="291"/>
      <c r="B12" s="166">
        <v>3</v>
      </c>
      <c r="C12" s="166" t="s">
        <v>713</v>
      </c>
      <c r="D12" s="169">
        <v>150</v>
      </c>
      <c r="E12" s="169">
        <v>231</v>
      </c>
      <c r="F12" s="168">
        <v>7412.6207490157212</v>
      </c>
    </row>
    <row r="13" spans="1:6" x14ac:dyDescent="0.25">
      <c r="A13" s="292"/>
      <c r="B13" s="166">
        <v>4</v>
      </c>
      <c r="C13" s="166" t="s">
        <v>713</v>
      </c>
      <c r="D13" s="169">
        <v>231</v>
      </c>
      <c r="E13" s="169" t="s">
        <v>714</v>
      </c>
      <c r="F13" s="168">
        <v>16140.478271897295</v>
      </c>
    </row>
    <row r="14" spans="1:6" x14ac:dyDescent="0.25">
      <c r="A14" s="290" t="s">
        <v>721</v>
      </c>
      <c r="B14" s="166">
        <v>1</v>
      </c>
      <c r="C14" s="166" t="s">
        <v>713</v>
      </c>
      <c r="D14" s="169">
        <v>0</v>
      </c>
      <c r="E14" s="169">
        <v>422</v>
      </c>
      <c r="F14" s="168">
        <v>12573.535163383111</v>
      </c>
    </row>
    <row r="15" spans="1:6" x14ac:dyDescent="0.25">
      <c r="A15" s="291"/>
      <c r="B15" s="166">
        <v>2</v>
      </c>
      <c r="C15" s="166" t="s">
        <v>713</v>
      </c>
      <c r="D15" s="169">
        <v>422</v>
      </c>
      <c r="E15" s="169">
        <v>1000</v>
      </c>
      <c r="F15" s="168">
        <v>38125.819363264614</v>
      </c>
    </row>
    <row r="16" spans="1:6" x14ac:dyDescent="0.25">
      <c r="A16" s="291"/>
      <c r="B16" s="166">
        <v>3</v>
      </c>
      <c r="C16" s="166" t="s">
        <v>713</v>
      </c>
      <c r="D16" s="169">
        <v>1000</v>
      </c>
      <c r="E16" s="169">
        <v>1800</v>
      </c>
      <c r="F16" s="168">
        <v>77718.659251075122</v>
      </c>
    </row>
    <row r="17" spans="1:6" x14ac:dyDescent="0.25">
      <c r="A17" s="292"/>
      <c r="B17" s="166">
        <v>4</v>
      </c>
      <c r="C17" s="166" t="s">
        <v>713</v>
      </c>
      <c r="D17" s="169">
        <v>1800</v>
      </c>
      <c r="E17" s="169" t="s">
        <v>714</v>
      </c>
      <c r="F17" s="168">
        <v>206133.14780009745</v>
      </c>
    </row>
    <row r="18" spans="1:6" x14ac:dyDescent="0.25">
      <c r="A18" s="293" t="s">
        <v>720</v>
      </c>
      <c r="B18" s="166">
        <v>1</v>
      </c>
      <c r="C18" s="166" t="s">
        <v>713</v>
      </c>
      <c r="D18" s="169">
        <v>0</v>
      </c>
      <c r="E18" s="169">
        <v>5000</v>
      </c>
      <c r="F18" s="168">
        <v>14058.764672594949</v>
      </c>
    </row>
    <row r="19" spans="1:6" x14ac:dyDescent="0.25">
      <c r="A19" s="294"/>
      <c r="B19" s="166">
        <v>2</v>
      </c>
      <c r="C19" s="166" t="s">
        <v>713</v>
      </c>
      <c r="D19" s="169">
        <v>5000</v>
      </c>
      <c r="E19" s="169">
        <v>12000</v>
      </c>
      <c r="F19" s="168">
        <v>83010.447382011189</v>
      </c>
    </row>
    <row r="20" spans="1:6" x14ac:dyDescent="0.25">
      <c r="A20" s="294"/>
      <c r="B20" s="166">
        <v>3</v>
      </c>
      <c r="C20" s="166" t="s">
        <v>713</v>
      </c>
      <c r="D20" s="169">
        <v>12000</v>
      </c>
      <c r="E20" s="169">
        <v>21500</v>
      </c>
      <c r="F20" s="168">
        <v>153321.28345141729</v>
      </c>
    </row>
    <row r="21" spans="1:6" x14ac:dyDescent="0.25">
      <c r="A21" s="295"/>
      <c r="B21" s="166">
        <v>4</v>
      </c>
      <c r="C21" s="166" t="s">
        <v>713</v>
      </c>
      <c r="D21" s="169">
        <v>21500</v>
      </c>
      <c r="E21" s="169" t="s">
        <v>714</v>
      </c>
      <c r="F21" s="168">
        <v>143993.01616720457</v>
      </c>
    </row>
    <row r="22" spans="1:6" x14ac:dyDescent="0.25">
      <c r="A22" s="84" t="s">
        <v>717</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RowHeight="15.75" x14ac:dyDescent="0.25"/>
  <cols>
    <col min="1" max="1" width="2.42578125" style="170" customWidth="1"/>
    <col min="2" max="2" width="33.7109375" style="170" customWidth="1"/>
    <col min="3" max="4" width="14.140625" style="170" customWidth="1"/>
    <col min="5" max="9" width="12.140625" style="170" customWidth="1"/>
    <col min="10" max="10" width="5.5703125" style="170" customWidth="1"/>
    <col min="11" max="11" width="5.28515625" style="170" customWidth="1"/>
    <col min="12" max="12" width="35.28515625" style="170" customWidth="1"/>
    <col min="13" max="20" width="11.7109375" style="170" customWidth="1"/>
    <col min="21" max="27" width="9.140625" style="170"/>
    <col min="28" max="28" width="25" style="170" bestFit="1" customWidth="1"/>
    <col min="29" max="29" width="14.5703125" style="170" bestFit="1" customWidth="1"/>
    <col min="30" max="16384" width="9.140625" style="170"/>
  </cols>
  <sheetData>
    <row r="1" spans="1:154" x14ac:dyDescent="0.25">
      <c r="B1" s="171" t="s">
        <v>26</v>
      </c>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row>
    <row r="2" spans="1:154" s="173" customFormat="1" ht="21.75" customHeight="1" x14ac:dyDescent="0.25">
      <c r="B2" s="296" t="str">
        <f>Overview!B4&amp; " - Effective from "&amp;Overview!D4&amp;" - "&amp;Overview!E4</f>
        <v>SP Distribution - Effective from 1 April 2024 - Final</v>
      </c>
      <c r="C2" s="297"/>
      <c r="D2" s="297"/>
      <c r="E2" s="297"/>
      <c r="F2" s="297"/>
      <c r="G2" s="297"/>
      <c r="H2" s="297"/>
      <c r="I2" s="297"/>
      <c r="J2" s="297"/>
      <c r="K2" s="297"/>
      <c r="L2" s="297"/>
      <c r="M2" s="297"/>
      <c r="N2" s="297"/>
      <c r="O2" s="297"/>
      <c r="P2" s="297"/>
      <c r="Q2" s="297"/>
      <c r="R2" s="297"/>
      <c r="S2" s="297"/>
      <c r="T2" s="298"/>
      <c r="U2" s="172"/>
      <c r="V2" s="172"/>
      <c r="W2" s="172"/>
      <c r="X2" s="172"/>
      <c r="Y2" s="172"/>
      <c r="Z2" s="172"/>
      <c r="AA2" s="172"/>
      <c r="AB2" s="18"/>
      <c r="AC2" s="20" t="s">
        <v>214</v>
      </c>
      <c r="AD2" s="20" t="s">
        <v>216</v>
      </c>
      <c r="AE2" s="20" t="s">
        <v>215</v>
      </c>
      <c r="AF2" s="19" t="s">
        <v>32</v>
      </c>
      <c r="AG2" s="19" t="s">
        <v>33</v>
      </c>
      <c r="AH2" s="18" t="s">
        <v>180</v>
      </c>
      <c r="AI2" s="19" t="s">
        <v>60</v>
      </c>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row>
    <row r="3" spans="1:154" s="179" customFormat="1" ht="9" customHeight="1" x14ac:dyDescent="0.25">
      <c r="A3" s="174"/>
      <c r="B3" s="174"/>
      <c r="C3" s="174"/>
      <c r="D3" s="174"/>
      <c r="E3" s="174"/>
      <c r="F3" s="174"/>
      <c r="G3" s="174"/>
      <c r="H3" s="174"/>
      <c r="I3" s="174"/>
      <c r="J3" s="174"/>
      <c r="K3" s="174"/>
      <c r="L3" s="172"/>
      <c r="M3" s="172"/>
      <c r="N3" s="172"/>
      <c r="O3" s="172"/>
      <c r="P3" s="172"/>
      <c r="Q3" s="172"/>
      <c r="R3" s="172"/>
      <c r="S3" s="172"/>
      <c r="T3" s="172"/>
      <c r="U3" s="172"/>
      <c r="V3" s="172"/>
      <c r="W3" s="172"/>
      <c r="X3" s="172"/>
      <c r="Y3" s="172"/>
      <c r="Z3" s="172"/>
      <c r="AA3" s="172"/>
      <c r="AB3" s="21" t="s">
        <v>194</v>
      </c>
      <c r="AC3" s="175" t="s">
        <v>220</v>
      </c>
      <c r="AD3" s="176" t="s">
        <v>222</v>
      </c>
      <c r="AE3" s="177" t="s">
        <v>215</v>
      </c>
      <c r="AF3" s="178" t="s">
        <v>224</v>
      </c>
      <c r="AG3" s="28" t="s">
        <v>227</v>
      </c>
      <c r="AH3" s="28" t="s">
        <v>227</v>
      </c>
      <c r="AI3" s="29" t="s">
        <v>227</v>
      </c>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row>
    <row r="4" spans="1:154" ht="26.25" customHeight="1" x14ac:dyDescent="0.25">
      <c r="B4" s="302" t="s">
        <v>218</v>
      </c>
      <c r="C4" s="303"/>
      <c r="D4" s="303"/>
      <c r="E4" s="303"/>
      <c r="F4" s="303"/>
      <c r="G4" s="303"/>
      <c r="H4" s="303"/>
      <c r="I4" s="304"/>
      <c r="L4" s="302" t="s">
        <v>219</v>
      </c>
      <c r="M4" s="303"/>
      <c r="N4" s="303"/>
      <c r="O4" s="303"/>
      <c r="P4" s="303"/>
      <c r="Q4" s="303"/>
      <c r="R4" s="303"/>
      <c r="S4" s="303"/>
      <c r="T4" s="304"/>
      <c r="AB4" s="21" t="s">
        <v>195</v>
      </c>
      <c r="AC4" s="175" t="s">
        <v>220</v>
      </c>
      <c r="AD4" s="176" t="s">
        <v>222</v>
      </c>
      <c r="AE4" s="177" t="s">
        <v>215</v>
      </c>
      <c r="AF4" s="28" t="s">
        <v>227</v>
      </c>
      <c r="AG4" s="28" t="s">
        <v>227</v>
      </c>
      <c r="AH4" s="28" t="s">
        <v>227</v>
      </c>
      <c r="AI4" s="29" t="s">
        <v>227</v>
      </c>
    </row>
    <row r="5" spans="1:154" ht="18" customHeight="1" x14ac:dyDescent="0.25">
      <c r="B5" s="306" t="s">
        <v>153</v>
      </c>
      <c r="C5" s="306"/>
      <c r="D5" s="306"/>
      <c r="E5" s="306"/>
      <c r="F5" s="306"/>
      <c r="G5" s="306"/>
      <c r="H5" s="306"/>
      <c r="I5" s="306"/>
      <c r="L5" s="306" t="s">
        <v>155</v>
      </c>
      <c r="M5" s="306"/>
      <c r="N5" s="306"/>
      <c r="O5" s="306"/>
      <c r="P5" s="306"/>
      <c r="Q5" s="306"/>
      <c r="R5" s="306"/>
      <c r="S5" s="306"/>
      <c r="T5" s="306"/>
      <c r="AB5" s="21" t="s">
        <v>196</v>
      </c>
      <c r="AC5" s="175" t="s">
        <v>220</v>
      </c>
      <c r="AD5" s="176" t="s">
        <v>222</v>
      </c>
      <c r="AE5" s="177" t="s">
        <v>215</v>
      </c>
      <c r="AF5" s="178" t="s">
        <v>224</v>
      </c>
      <c r="AG5" s="28" t="s">
        <v>227</v>
      </c>
      <c r="AH5" s="28" t="s">
        <v>227</v>
      </c>
      <c r="AI5" s="29" t="s">
        <v>227</v>
      </c>
    </row>
    <row r="6" spans="1:154" s="180" customFormat="1" ht="27.75" customHeight="1" x14ac:dyDescent="0.25">
      <c r="B6" s="305" t="s">
        <v>157</v>
      </c>
      <c r="C6" s="305"/>
      <c r="D6" s="305"/>
      <c r="E6" s="305"/>
      <c r="F6" s="305"/>
      <c r="G6" s="305"/>
      <c r="H6" s="305"/>
      <c r="I6" s="305"/>
      <c r="L6" s="305" t="s">
        <v>158</v>
      </c>
      <c r="M6" s="305"/>
      <c r="N6" s="305"/>
      <c r="O6" s="305"/>
      <c r="P6" s="305"/>
      <c r="Q6" s="305"/>
      <c r="R6" s="305"/>
      <c r="S6" s="305"/>
      <c r="T6" s="305"/>
      <c r="AB6" s="21" t="s">
        <v>197</v>
      </c>
      <c r="AC6" s="175" t="s">
        <v>220</v>
      </c>
      <c r="AD6" s="176" t="s">
        <v>222</v>
      </c>
      <c r="AE6" s="177" t="s">
        <v>215</v>
      </c>
      <c r="AF6" s="28" t="s">
        <v>227</v>
      </c>
      <c r="AG6" s="28" t="s">
        <v>227</v>
      </c>
      <c r="AH6" s="28" t="s">
        <v>227</v>
      </c>
      <c r="AI6" s="29" t="s">
        <v>227</v>
      </c>
    </row>
    <row r="7" spans="1:154" ht="18" customHeight="1" x14ac:dyDescent="0.25">
      <c r="B7" s="306" t="s">
        <v>154</v>
      </c>
      <c r="C7" s="306"/>
      <c r="D7" s="306"/>
      <c r="E7" s="306"/>
      <c r="F7" s="306"/>
      <c r="G7" s="306"/>
      <c r="H7" s="306"/>
      <c r="I7" s="306"/>
      <c r="L7" s="306" t="s">
        <v>156</v>
      </c>
      <c r="M7" s="306"/>
      <c r="N7" s="306"/>
      <c r="O7" s="306"/>
      <c r="P7" s="306"/>
      <c r="Q7" s="306"/>
      <c r="R7" s="306"/>
      <c r="S7" s="306"/>
      <c r="T7" s="306"/>
      <c r="AB7" s="21" t="s">
        <v>198</v>
      </c>
      <c r="AC7" s="175" t="s">
        <v>220</v>
      </c>
      <c r="AD7" s="176" t="s">
        <v>222</v>
      </c>
      <c r="AE7" s="177" t="s">
        <v>215</v>
      </c>
      <c r="AF7" s="178" t="s">
        <v>224</v>
      </c>
      <c r="AG7" s="178" t="s">
        <v>225</v>
      </c>
      <c r="AH7" s="181" t="s">
        <v>226</v>
      </c>
      <c r="AI7" s="182" t="s">
        <v>60</v>
      </c>
    </row>
    <row r="8" spans="1:154" ht="8.25" customHeight="1" x14ac:dyDescent="0.25">
      <c r="AB8" s="21" t="s">
        <v>199</v>
      </c>
      <c r="AC8" s="175" t="s">
        <v>220</v>
      </c>
      <c r="AD8" s="176" t="s">
        <v>222</v>
      </c>
      <c r="AE8" s="177" t="s">
        <v>215</v>
      </c>
      <c r="AF8" s="178" t="s">
        <v>224</v>
      </c>
      <c r="AG8" s="178" t="s">
        <v>225</v>
      </c>
      <c r="AH8" s="181" t="s">
        <v>226</v>
      </c>
      <c r="AI8" s="37" t="s">
        <v>60</v>
      </c>
    </row>
    <row r="9" spans="1:154" ht="72" customHeight="1" x14ac:dyDescent="0.25">
      <c r="B9" s="183" t="s">
        <v>1629</v>
      </c>
      <c r="C9" s="184" t="str">
        <f>IFERROR(VLOOKUP($B$10,$AB$2:$AI$18,2,FALSE),AC2)</f>
        <v>Red unit charge
p/kWh</v>
      </c>
      <c r="D9" s="184" t="str">
        <f>IFERROR(VLOOKUP($B$10,$AB$2:$AI$18,3,FALSE),AD2)</f>
        <v>Amber unit charge
p/kWh</v>
      </c>
      <c r="E9" s="184" t="str">
        <f>IFERROR(VLOOKUP($B$10,$AB$2:$AI$18,4,FALSE),AE2)</f>
        <v>Green unit charge
p/kWh</v>
      </c>
      <c r="F9" s="184" t="str">
        <f>IFERROR(VLOOKUP($B$10,$AB$2:$AI$18,5,FALSE),AF2)</f>
        <v>Fixed charge 
p/MPAN/day</v>
      </c>
      <c r="G9" s="184" t="str">
        <f>IFERROR(VLOOKUP($B$10,$AB$2:$AI$18,6,FALSE),AG2)</f>
        <v>Capacity charge 
p/kVA/day</v>
      </c>
      <c r="H9" s="184" t="str">
        <f>IFERROR(VLOOKUP($B$10,$AB$2:$AI$18,7,FALSE),AH2)</f>
        <v>Exceeded Capacity charge 
p/kVA/day</v>
      </c>
      <c r="I9" s="184" t="str">
        <f>IFERROR(VLOOKUP($B$10,$AB$2:$AI$18,8,FALSE),AI2)</f>
        <v>Reactive power charge
p/kVArh</v>
      </c>
      <c r="L9" s="183" t="s">
        <v>1630</v>
      </c>
      <c r="M9" s="185" t="str">
        <f>'Annex 2 EHV charges'!I10</f>
        <v>Import
Super Red
unit charge
(p/kWh)</v>
      </c>
      <c r="N9" s="185" t="str">
        <f>'Annex 2 EHV charges'!J10</f>
        <v>Import
fixed charge
(p/day)</v>
      </c>
      <c r="O9" s="185" t="str">
        <f>'Annex 2 EHV charges'!K10</f>
        <v>Import
capacity charge
(p/kVA/day)</v>
      </c>
      <c r="P9" s="185" t="str">
        <f>'Annex 2 EHV charges'!L10</f>
        <v>Import
exceeded capacity charge
(p/kVA/day)</v>
      </c>
      <c r="Q9" s="186" t="str">
        <f>'Annex 2 EHV charges'!M10</f>
        <v>Export
Super Red
unit charge
(p/kWh)</v>
      </c>
      <c r="R9" s="186" t="str">
        <f>'Annex 2 EHV charges'!N10</f>
        <v>Export
fixed charge
(p/day)</v>
      </c>
      <c r="S9" s="186" t="str">
        <f>'Annex 2 EHV charges'!O10</f>
        <v>Export
capacity charge
(p/kVA/day)</v>
      </c>
      <c r="T9" s="186" t="str">
        <f>'Annex 2 EHV charges'!P10</f>
        <v>Export
exceeded capacity charge
(p/kVA/day)</v>
      </c>
      <c r="AB9" s="21" t="s">
        <v>200</v>
      </c>
      <c r="AC9" s="175" t="s">
        <v>220</v>
      </c>
      <c r="AD9" s="176" t="s">
        <v>222</v>
      </c>
      <c r="AE9" s="177" t="s">
        <v>215</v>
      </c>
      <c r="AF9" s="178" t="s">
        <v>224</v>
      </c>
      <c r="AG9" s="178" t="s">
        <v>225</v>
      </c>
      <c r="AH9" s="181" t="s">
        <v>226</v>
      </c>
      <c r="AI9" s="37" t="s">
        <v>60</v>
      </c>
    </row>
    <row r="10" spans="1:154" ht="30" customHeight="1" x14ac:dyDescent="0.25">
      <c r="B10" s="187" t="s">
        <v>198</v>
      </c>
      <c r="C10" s="188" t="str">
        <f>IFERROR(VLOOKUP($B$10,'Annex 1 LV, HV and UMS charges'!$A:$K,4,FALSE),"")</f>
        <v/>
      </c>
      <c r="D10" s="189" t="str">
        <f>IFERROR(VLOOKUP($B$10,'Annex 1 LV, HV and UMS charges'!$A:$K,5,FALSE),"")</f>
        <v/>
      </c>
      <c r="E10" s="189" t="str">
        <f>IFERROR(VLOOKUP($B$10,'Annex 1 LV, HV and UMS charges'!$A:$K,6,FALSE),"")</f>
        <v/>
      </c>
      <c r="F10" s="190" t="str">
        <f>IFERROR(VLOOKUP($B$10,'Annex 1 LV, HV and UMS charges'!$A:$K,7,FALSE),"")</f>
        <v/>
      </c>
      <c r="G10" s="190" t="str">
        <f>IFERROR(VLOOKUP($B$10,'Annex 1 LV, HV and UMS charges'!$A:$K,8,FALSE),"")</f>
        <v/>
      </c>
      <c r="H10" s="190" t="str">
        <f>IFERROR(VLOOKUP($B$10,'Annex 1 LV, HV and UMS charges'!$A:$K,9,FALSE),"")</f>
        <v/>
      </c>
      <c r="I10" s="190" t="str">
        <f>IFERROR(VLOOKUP($B$10,'Annex 1 LV, HV and UMS charges'!$A:$K,10,FALSE),"")</f>
        <v/>
      </c>
      <c r="L10" s="187"/>
      <c r="M10" s="190" t="str">
        <f>IFERROR(VLOOKUP($L$10,'Annex 2 EHV charges'!$G:$O,2,FALSE),"")</f>
        <v/>
      </c>
      <c r="N10" s="190" t="str">
        <f>IFERROR(VLOOKUP($L$10,'Annex 2 EHV charges'!$G:$O,3,FALSE),"")</f>
        <v/>
      </c>
      <c r="O10" s="190" t="str">
        <f>IFERROR(VLOOKUP($L$10,'Annex 2 EHV charges'!$G:$O,4,FALSE),"")</f>
        <v/>
      </c>
      <c r="P10" s="190" t="str">
        <f>IFERROR(VLOOKUP($L$10,'Annex 2 EHV charges'!$G:$O,5,FALSE),"")</f>
        <v/>
      </c>
      <c r="Q10" s="191" t="str">
        <f>IFERROR(VLOOKUP($L$10,'Annex 2 EHV charges'!$G:$O,6,FALSE),"")</f>
        <v/>
      </c>
      <c r="R10" s="191" t="str">
        <f>IFERROR(VLOOKUP($L$10,'Annex 2 EHV charges'!$G:$O,7,FALSE),"")</f>
        <v/>
      </c>
      <c r="S10" s="191" t="str">
        <f>IFERROR(VLOOKUP($L$10,'Annex 2 EHV charges'!$G:$O,8,FALSE),"")</f>
        <v/>
      </c>
      <c r="T10" s="191" t="str">
        <f>IFERROR(VLOOKUP($L$10,'Annex 2 EHV charges'!$G:$O,9,FALSE),"")</f>
        <v/>
      </c>
      <c r="AB10" s="21" t="s">
        <v>201</v>
      </c>
      <c r="AC10" s="192" t="s">
        <v>221</v>
      </c>
      <c r="AD10" s="193" t="s">
        <v>223</v>
      </c>
      <c r="AE10" s="177" t="s">
        <v>215</v>
      </c>
      <c r="AF10" s="28" t="s">
        <v>227</v>
      </c>
      <c r="AG10" s="28" t="s">
        <v>227</v>
      </c>
      <c r="AH10" s="28" t="s">
        <v>227</v>
      </c>
      <c r="AI10" s="28" t="s">
        <v>227</v>
      </c>
    </row>
    <row r="11" spans="1:154" ht="7.5" customHeight="1" x14ac:dyDescent="0.25">
      <c r="AB11" s="21" t="s">
        <v>202</v>
      </c>
      <c r="AC11" s="175" t="s">
        <v>220</v>
      </c>
      <c r="AD11" s="176" t="s">
        <v>222</v>
      </c>
      <c r="AE11" s="177" t="s">
        <v>215</v>
      </c>
      <c r="AF11" s="178" t="s">
        <v>224</v>
      </c>
      <c r="AG11" s="28" t="s">
        <v>227</v>
      </c>
      <c r="AH11" s="28" t="s">
        <v>227</v>
      </c>
      <c r="AI11" s="28" t="s">
        <v>227</v>
      </c>
    </row>
    <row r="12" spans="1:154" ht="88.5" customHeight="1" x14ac:dyDescent="0.25">
      <c r="B12" s="194" t="s">
        <v>123</v>
      </c>
      <c r="C12" s="184" t="str">
        <f>C9</f>
        <v>Red unit charge
p/kWh</v>
      </c>
      <c r="D12" s="184" t="str">
        <f>D9</f>
        <v>Amber unit charge
p/kWh</v>
      </c>
      <c r="E12" s="184" t="str">
        <f>E9</f>
        <v>Green unit charge
p/kWh</v>
      </c>
      <c r="F12" s="184" t="s">
        <v>124</v>
      </c>
      <c r="G12" s="184" t="s">
        <v>121</v>
      </c>
      <c r="H12" s="184" t="s">
        <v>183</v>
      </c>
      <c r="I12" s="184" t="s">
        <v>122</v>
      </c>
      <c r="L12" s="194" t="s">
        <v>123</v>
      </c>
      <c r="M12" s="184" t="s">
        <v>143</v>
      </c>
      <c r="N12" s="184" t="s">
        <v>124</v>
      </c>
      <c r="O12" s="184" t="s">
        <v>139</v>
      </c>
      <c r="P12" s="184" t="s">
        <v>183</v>
      </c>
      <c r="Q12" s="195" t="s">
        <v>141</v>
      </c>
      <c r="R12" s="195" t="s">
        <v>124</v>
      </c>
      <c r="S12" s="195" t="s">
        <v>140</v>
      </c>
      <c r="T12" s="195" t="s">
        <v>183</v>
      </c>
      <c r="AB12" s="21" t="s">
        <v>203</v>
      </c>
      <c r="AC12" s="175" t="s">
        <v>220</v>
      </c>
      <c r="AD12" s="176" t="s">
        <v>222</v>
      </c>
      <c r="AE12" s="177" t="s">
        <v>215</v>
      </c>
      <c r="AF12" s="178" t="s">
        <v>224</v>
      </c>
      <c r="AG12" s="28" t="s">
        <v>227</v>
      </c>
      <c r="AH12" s="28" t="s">
        <v>227</v>
      </c>
      <c r="AI12" s="28" t="s">
        <v>227</v>
      </c>
    </row>
    <row r="13" spans="1:154" ht="30" customHeight="1" x14ac:dyDescent="0.25">
      <c r="B13" s="196" t="s">
        <v>125</v>
      </c>
      <c r="C13" s="197"/>
      <c r="D13" s="197"/>
      <c r="E13" s="197"/>
      <c r="F13" s="197"/>
      <c r="G13" s="197"/>
      <c r="H13" s="197"/>
      <c r="I13" s="197"/>
      <c r="L13" s="196" t="s">
        <v>125</v>
      </c>
      <c r="M13" s="198"/>
      <c r="N13" s="198"/>
      <c r="O13" s="198"/>
      <c r="P13" s="198"/>
      <c r="Q13" s="199"/>
      <c r="R13" s="199">
        <f>N13</f>
        <v>0</v>
      </c>
      <c r="S13" s="199"/>
      <c r="T13" s="199"/>
      <c r="AB13" s="21" t="s">
        <v>204</v>
      </c>
      <c r="AC13" s="175" t="s">
        <v>220</v>
      </c>
      <c r="AD13" s="176" t="s">
        <v>222</v>
      </c>
      <c r="AE13" s="177" t="s">
        <v>215</v>
      </c>
      <c r="AF13" s="178" t="s">
        <v>224</v>
      </c>
      <c r="AG13" s="28" t="s">
        <v>227</v>
      </c>
      <c r="AH13" s="28" t="s">
        <v>227</v>
      </c>
      <c r="AI13" s="37" t="s">
        <v>60</v>
      </c>
    </row>
    <row r="14" spans="1:154" ht="30" customHeight="1" x14ac:dyDescent="0.25">
      <c r="B14" s="200" t="s">
        <v>127</v>
      </c>
      <c r="C14" s="201">
        <f t="shared" ref="C14:I14" si="0">C13</f>
        <v>0</v>
      </c>
      <c r="D14" s="201">
        <f t="shared" si="0"/>
        <v>0</v>
      </c>
      <c r="E14" s="201">
        <f t="shared" si="0"/>
        <v>0</v>
      </c>
      <c r="F14" s="201">
        <f t="shared" si="0"/>
        <v>0</v>
      </c>
      <c r="G14" s="201">
        <f t="shared" si="0"/>
        <v>0</v>
      </c>
      <c r="H14" s="201">
        <f t="shared" si="0"/>
        <v>0</v>
      </c>
      <c r="I14" s="201">
        <f t="shared" si="0"/>
        <v>0</v>
      </c>
      <c r="L14" s="200" t="s">
        <v>127</v>
      </c>
      <c r="M14" s="201">
        <f>M13</f>
        <v>0</v>
      </c>
      <c r="N14" s="201">
        <f t="shared" ref="N14:T14" si="1">N13</f>
        <v>0</v>
      </c>
      <c r="O14" s="201">
        <f t="shared" si="1"/>
        <v>0</v>
      </c>
      <c r="P14" s="201">
        <f t="shared" si="1"/>
        <v>0</v>
      </c>
      <c r="Q14" s="202">
        <f t="shared" si="1"/>
        <v>0</v>
      </c>
      <c r="R14" s="202">
        <f t="shared" si="1"/>
        <v>0</v>
      </c>
      <c r="S14" s="202">
        <f t="shared" si="1"/>
        <v>0</v>
      </c>
      <c r="T14" s="202">
        <f t="shared" si="1"/>
        <v>0</v>
      </c>
      <c r="AB14" s="21" t="s">
        <v>205</v>
      </c>
      <c r="AC14" s="175" t="s">
        <v>220</v>
      </c>
      <c r="AD14" s="176" t="s">
        <v>222</v>
      </c>
      <c r="AE14" s="177" t="s">
        <v>215</v>
      </c>
      <c r="AF14" s="178" t="s">
        <v>224</v>
      </c>
      <c r="AG14" s="28" t="s">
        <v>227</v>
      </c>
      <c r="AH14" s="28" t="s">
        <v>227</v>
      </c>
      <c r="AI14" s="28" t="s">
        <v>227</v>
      </c>
    </row>
    <row r="15" spans="1:154" ht="7.5" customHeight="1" x14ac:dyDescent="0.25">
      <c r="AB15" s="21" t="s">
        <v>206</v>
      </c>
      <c r="AC15" s="175" t="s">
        <v>220</v>
      </c>
      <c r="AD15" s="176" t="s">
        <v>222</v>
      </c>
      <c r="AE15" s="177" t="s">
        <v>215</v>
      </c>
      <c r="AF15" s="178" t="s">
        <v>224</v>
      </c>
      <c r="AG15" s="28" t="s">
        <v>227</v>
      </c>
      <c r="AH15" s="28" t="s">
        <v>227</v>
      </c>
      <c r="AI15" s="37" t="s">
        <v>60</v>
      </c>
    </row>
    <row r="16" spans="1:154" ht="63.75" customHeight="1" x14ac:dyDescent="0.25">
      <c r="B16" s="194" t="s">
        <v>126</v>
      </c>
      <c r="C16" s="184" t="s">
        <v>136</v>
      </c>
      <c r="D16" s="184" t="s">
        <v>137</v>
      </c>
      <c r="E16" s="184" t="s">
        <v>138</v>
      </c>
      <c r="F16" s="184" t="s">
        <v>132</v>
      </c>
      <c r="G16" s="184" t="s">
        <v>131</v>
      </c>
      <c r="H16" s="184" t="s">
        <v>184</v>
      </c>
      <c r="I16" s="184" t="s">
        <v>130</v>
      </c>
      <c r="L16" s="194" t="s">
        <v>126</v>
      </c>
      <c r="M16" s="184" t="s">
        <v>144</v>
      </c>
      <c r="N16" s="184" t="s">
        <v>142</v>
      </c>
      <c r="O16" s="184" t="s">
        <v>147</v>
      </c>
      <c r="P16" s="184" t="s">
        <v>185</v>
      </c>
      <c r="Q16" s="195" t="s">
        <v>145</v>
      </c>
      <c r="R16" s="195" t="s">
        <v>146</v>
      </c>
      <c r="S16" s="195" t="s">
        <v>148</v>
      </c>
      <c r="T16" s="195" t="s">
        <v>186</v>
      </c>
      <c r="AB16" s="21" t="s">
        <v>207</v>
      </c>
      <c r="AC16" s="175" t="s">
        <v>220</v>
      </c>
      <c r="AD16" s="176" t="s">
        <v>222</v>
      </c>
      <c r="AE16" s="177" t="s">
        <v>215</v>
      </c>
      <c r="AF16" s="178" t="s">
        <v>224</v>
      </c>
      <c r="AG16" s="28" t="s">
        <v>227</v>
      </c>
      <c r="AH16" s="28" t="s">
        <v>227</v>
      </c>
      <c r="AI16" s="28" t="s">
        <v>227</v>
      </c>
    </row>
    <row r="17" spans="2:35" ht="30" customHeight="1" x14ac:dyDescent="0.25">
      <c r="B17" s="196" t="s">
        <v>128</v>
      </c>
      <c r="C17" s="203" t="str">
        <f>IFERROR(C10*C13/100,"")</f>
        <v/>
      </c>
      <c r="D17" s="203" t="str">
        <f t="shared" ref="D17:I17" si="2">IFERROR(D10*D13/100,"")</f>
        <v/>
      </c>
      <c r="E17" s="203" t="str">
        <f t="shared" si="2"/>
        <v/>
      </c>
      <c r="F17" s="203" t="str">
        <f t="shared" si="2"/>
        <v/>
      </c>
      <c r="G17" s="203" t="str">
        <f>IFERROR(G10*G13*F13/100,"")</f>
        <v/>
      </c>
      <c r="H17" s="203" t="str">
        <f>IFERROR(H10*H13*F13/100,"")</f>
        <v/>
      </c>
      <c r="I17" s="203" t="str">
        <f t="shared" si="2"/>
        <v/>
      </c>
      <c r="L17" s="204" t="s">
        <v>128</v>
      </c>
      <c r="M17" s="203" t="str">
        <f>IFERROR(M10*M13/100,"")</f>
        <v/>
      </c>
      <c r="N17" s="203" t="str">
        <f>IFERROR(N10*N13/100,"")</f>
        <v/>
      </c>
      <c r="O17" s="203" t="str">
        <f>IFERROR(O10*O13*N13/100,"")</f>
        <v/>
      </c>
      <c r="P17" s="203" t="str">
        <f>IFERROR(P10*P13*N13/100,"")</f>
        <v/>
      </c>
      <c r="Q17" s="205" t="str">
        <f>IFERROR(Q10*Q13/100,"")</f>
        <v/>
      </c>
      <c r="R17" s="205" t="str">
        <f>IFERROR(R10*R13/100,"")</f>
        <v/>
      </c>
      <c r="S17" s="205" t="str">
        <f>IFERROR(S10*S13*R13/100,"")</f>
        <v/>
      </c>
      <c r="T17" s="205" t="str">
        <f>IFERROR(T10*T13*R13/100,"")</f>
        <v/>
      </c>
      <c r="AB17" s="21" t="s">
        <v>208</v>
      </c>
      <c r="AC17" s="175" t="s">
        <v>220</v>
      </c>
      <c r="AD17" s="176" t="s">
        <v>222</v>
      </c>
      <c r="AE17" s="177" t="s">
        <v>215</v>
      </c>
      <c r="AF17" s="178" t="s">
        <v>224</v>
      </c>
      <c r="AG17" s="28" t="s">
        <v>227</v>
      </c>
      <c r="AH17" s="28" t="s">
        <v>227</v>
      </c>
      <c r="AI17" s="37" t="s">
        <v>60</v>
      </c>
    </row>
    <row r="18" spans="2:35" ht="30" customHeight="1" x14ac:dyDescent="0.25">
      <c r="B18" s="200" t="s">
        <v>129</v>
      </c>
      <c r="C18" s="206" t="str">
        <f>IFERROR(C10*C14/100,"")</f>
        <v/>
      </c>
      <c r="D18" s="206" t="str">
        <f t="shared" ref="D18:I18" si="3">IFERROR(D10*D14/100,"")</f>
        <v/>
      </c>
      <c r="E18" s="206" t="str">
        <f t="shared" si="3"/>
        <v/>
      </c>
      <c r="F18" s="206" t="str">
        <f t="shared" si="3"/>
        <v/>
      </c>
      <c r="G18" s="206" t="str">
        <f>IFERROR(G10*G14*F14/100,"")</f>
        <v/>
      </c>
      <c r="H18" s="206" t="str">
        <f>IFERROR(H10*H14*F14/100,"")</f>
        <v/>
      </c>
      <c r="I18" s="206" t="str">
        <f t="shared" si="3"/>
        <v/>
      </c>
      <c r="L18" s="207" t="s">
        <v>129</v>
      </c>
      <c r="M18" s="206" t="str">
        <f>IFERROR(M10*M14/100,"")</f>
        <v/>
      </c>
      <c r="N18" s="206" t="str">
        <f>IFERROR(N10*N14/100,"")</f>
        <v/>
      </c>
      <c r="O18" s="206" t="str">
        <f>IFERROR(O10*O14*N14/100,"")</f>
        <v/>
      </c>
      <c r="P18" s="206" t="str">
        <f>IFERROR(P10*P14*N14/100,"")</f>
        <v/>
      </c>
      <c r="Q18" s="208" t="str">
        <f>IFERROR(Q10*Q14/100,"")</f>
        <v/>
      </c>
      <c r="R18" s="208" t="str">
        <f>IFERROR(R10*R14/100,"")</f>
        <v/>
      </c>
      <c r="S18" s="208" t="str">
        <f>IFERROR(S10*S14*R14/100,"")</f>
        <v/>
      </c>
      <c r="T18" s="208" t="str">
        <f>IFERROR(T10*T14*R14/100,"")</f>
        <v/>
      </c>
      <c r="AB18" s="21" t="s">
        <v>209</v>
      </c>
      <c r="AC18" s="175" t="s">
        <v>220</v>
      </c>
      <c r="AD18" s="176" t="s">
        <v>222</v>
      </c>
      <c r="AE18" s="177" t="s">
        <v>215</v>
      </c>
      <c r="AF18" s="178" t="s">
        <v>224</v>
      </c>
      <c r="AG18" s="28" t="s">
        <v>227</v>
      </c>
      <c r="AH18" s="28" t="s">
        <v>227</v>
      </c>
      <c r="AI18" s="28" t="s">
        <v>227</v>
      </c>
    </row>
    <row r="19" spans="2:35" ht="7.5" customHeight="1" x14ac:dyDescent="0.25"/>
    <row r="20" spans="2:35" ht="39.75" customHeight="1" x14ac:dyDescent="0.25">
      <c r="C20" s="209" t="s">
        <v>133</v>
      </c>
      <c r="M20" s="184" t="s">
        <v>149</v>
      </c>
      <c r="N20" s="195" t="s">
        <v>150</v>
      </c>
    </row>
    <row r="21" spans="2:35" ht="30" customHeight="1" x14ac:dyDescent="0.25">
      <c r="B21" s="196" t="s">
        <v>128</v>
      </c>
      <c r="C21" s="203">
        <f>SUM(C17:I17)</f>
        <v>0</v>
      </c>
      <c r="L21" s="196" t="s">
        <v>128</v>
      </c>
      <c r="M21" s="203">
        <f>SUM(M17:P17)</f>
        <v>0</v>
      </c>
      <c r="N21" s="205">
        <f>SUM(Q17:T17)</f>
        <v>0</v>
      </c>
    </row>
    <row r="22" spans="2:35" ht="30" customHeight="1" x14ac:dyDescent="0.25">
      <c r="B22" s="200" t="s">
        <v>129</v>
      </c>
      <c r="C22" s="206">
        <f>SUM(C18:I18)</f>
        <v>0</v>
      </c>
      <c r="L22" s="200" t="s">
        <v>129</v>
      </c>
      <c r="M22" s="206">
        <f>SUM(M18:P18)</f>
        <v>0</v>
      </c>
      <c r="N22" s="208">
        <f>SUM(Q18:T18)</f>
        <v>0</v>
      </c>
    </row>
    <row r="24" spans="2:35" ht="30.75" customHeight="1" x14ac:dyDescent="0.25">
      <c r="B24" s="299" t="s">
        <v>151</v>
      </c>
      <c r="C24" s="300"/>
      <c r="D24" s="301"/>
      <c r="L24" s="299" t="s">
        <v>152</v>
      </c>
      <c r="M24" s="300"/>
      <c r="N24" s="30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Murray, Lorna</cp:lastModifiedBy>
  <cp:lastPrinted>2019-11-22T15:48:25Z</cp:lastPrinted>
  <dcterms:created xsi:type="dcterms:W3CDTF">2009-11-12T11:38:00Z</dcterms:created>
  <dcterms:modified xsi:type="dcterms:W3CDTF">2022-12-29T15:23:03Z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019c027e-33b7-45fc-a572-8ffa5d09ec36_Enabled">
    <vt:lpwstr>true</vt:lpwstr>
  </property>
  <property fmtid="{D5CDD505-2E9C-101B-9397-08002B2CF9AE}" pid="7" name="MSIP_Label_019c027e-33b7-45fc-a572-8ffa5d09ec36_SetDate">
    <vt:lpwstr>2022-12-29T15:23:03Z</vt:lpwstr>
  </property>
  <property fmtid="{D5CDD505-2E9C-101B-9397-08002B2CF9AE}" pid="8" name="MSIP_Label_019c027e-33b7-45fc-a572-8ffa5d09ec36_Method">
    <vt:lpwstr>Standard</vt:lpwstr>
  </property>
  <property fmtid="{D5CDD505-2E9C-101B-9397-08002B2CF9AE}" pid="9" name="MSIP_Label_019c027e-33b7-45fc-a572-8ffa5d09ec36_Name">
    <vt:lpwstr>Internal Use</vt:lpwstr>
  </property>
  <property fmtid="{D5CDD505-2E9C-101B-9397-08002B2CF9AE}" pid="10" name="MSIP_Label_019c027e-33b7-45fc-a572-8ffa5d09ec36_SiteId">
    <vt:lpwstr>031a09bc-a2bf-44df-888e-4e09355b7a24</vt:lpwstr>
  </property>
  <property fmtid="{D5CDD505-2E9C-101B-9397-08002B2CF9AE}" pid="11" name="MSIP_Label_019c027e-33b7-45fc-a572-8ffa5d09ec36_ActionId">
    <vt:lpwstr>0ceb0965-21af-4ee3-b4b5-0e49a8980897</vt:lpwstr>
  </property>
  <property fmtid="{D5CDD505-2E9C-101B-9397-08002B2CF9AE}" pid="12" name="MSIP_Label_019c027e-33b7-45fc-a572-8ffa5d09ec36_ContentBits">
    <vt:lpwstr>2</vt:lpwstr>
  </property>
</Properties>
</file>